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รายจ่ายค้างจ่าย2" sheetId="10" r:id="rId4"/>
    <sheet name="รายจ่ายค้างจ่าย33" sheetId="13" r:id="rId5"/>
    <sheet name="ราจ่ายค้างจ่าย44" sheetId="14" r:id="rId6"/>
    <sheet name="รายจ่ายค้างจ่าย55" sheetId="11" r:id="rId7"/>
    <sheet name="หมายเหตุเงินรับฝาก" sheetId="5" r:id="rId8"/>
    <sheet name="กระทบยอดเงินฝาก" sheetId="8" r:id="rId9"/>
    <sheet name="งบทดลอง" sheetId="7" r:id="rId10"/>
    <sheet name="Sheet1" sheetId="12" r:id="rId11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G26" i="10"/>
  <c r="G26" i="11"/>
  <c r="G26" i="14"/>
  <c r="G26" i="13"/>
  <c r="C49" i="8"/>
  <c r="E94" i="2"/>
  <c r="C70" i="7"/>
  <c r="P14" i="1"/>
  <c r="F97" i="2"/>
  <c r="E97"/>
  <c r="G26" i="9"/>
  <c r="H13" i="1"/>
  <c r="H15" s="1"/>
  <c r="H31" s="1"/>
  <c r="I13"/>
  <c r="I15" s="1"/>
  <c r="P26"/>
  <c r="P24"/>
  <c r="C183" i="8"/>
  <c r="C171"/>
  <c r="C133"/>
  <c r="C145" s="1"/>
  <c r="N57" i="1"/>
  <c r="P47"/>
  <c r="P51"/>
  <c r="P52"/>
  <c r="N30"/>
  <c r="P17"/>
  <c r="P21"/>
  <c r="P22"/>
  <c r="P23"/>
  <c r="P25"/>
  <c r="P29"/>
  <c r="N13"/>
  <c r="N15" s="1"/>
  <c r="I30"/>
  <c r="F19" i="2"/>
  <c r="C7" i="8"/>
  <c r="D70" i="7"/>
  <c r="F60" i="2"/>
  <c r="F63"/>
  <c r="F65"/>
  <c r="F66"/>
  <c r="F68"/>
  <c r="F75"/>
  <c r="F54"/>
  <c r="F23"/>
  <c r="F15"/>
  <c r="I57" i="1"/>
  <c r="I43"/>
  <c r="N43"/>
  <c r="P19"/>
  <c r="P20"/>
  <c r="H43"/>
  <c r="A43"/>
  <c r="A13"/>
  <c r="A15" s="1"/>
  <c r="A31" s="1"/>
  <c r="F38" i="2"/>
  <c r="E38"/>
  <c r="D38"/>
  <c r="C17" i="5"/>
  <c r="F94" i="2" l="1"/>
  <c r="C184" i="8"/>
  <c r="I58" i="1"/>
  <c r="I31"/>
  <c r="N58"/>
  <c r="N31"/>
  <c r="G70" i="7"/>
  <c r="D12" i="2"/>
  <c r="D55"/>
  <c r="D94"/>
  <c r="F55"/>
  <c r="E55"/>
  <c r="F34"/>
  <c r="E34"/>
  <c r="D34"/>
  <c r="F30"/>
  <c r="E30"/>
  <c r="D30"/>
  <c r="F27"/>
  <c r="E27"/>
  <c r="D27"/>
  <c r="F24"/>
  <c r="E24"/>
  <c r="D24"/>
  <c r="F12"/>
  <c r="E12"/>
  <c r="E99" l="1"/>
  <c r="F99"/>
  <c r="I59" i="1"/>
  <c r="I60" s="1"/>
  <c r="N59"/>
  <c r="N60" s="1"/>
  <c r="D99" i="2"/>
</calcChain>
</file>

<file path=xl/sharedStrings.xml><?xml version="1.0" encoding="utf-8"?>
<sst xmlns="http://schemas.openxmlformats.org/spreadsheetml/2006/main" count="887" uniqueCount="347">
  <si>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</si>
  <si>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</si>
  <si>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</si>
  <si>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</si>
  <si>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</si>
  <si>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</si>
  <si>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</si>
  <si>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</si>
  <si>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</si>
  <si>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</si>
  <si>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</si>
  <si>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</si>
  <si>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</si>
  <si>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</si>
  <si>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</si>
  <si>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</si>
  <si>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</si>
  <si>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</si>
  <si>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</si>
  <si>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</si>
  <si>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</si>
  <si>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</si>
  <si>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</si>
  <si>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</si>
  <si>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</si>
  <si>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</si>
  <si>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</si>
  <si>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</si>
  <si>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</si>
  <si>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</si>
  <si>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</si>
  <si>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</si>
  <si>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</si>
  <si>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</si>
  <si>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</si>
  <si>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</si>
  <si>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</si>
  <si>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</si>
  <si>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</si>
  <si>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</si>
  <si>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</si>
  <si>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</si>
  <si>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</si>
  <si>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</si>
  <si>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</si>
  <si>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</si>
  <si>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</si>
  <si>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</si>
  <si>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</si>
  <si>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</si>
  <si>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</si>
  <si>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</si>
  <si>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</si>
  <si>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</si>
  <si>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</si>
  <si>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</si>
  <si>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</si>
  <si>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</si>
  <si>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</si>
  <si>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</si>
  <si>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</si>
  <si>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</si>
  <si>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</si>
  <si>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</si>
  <si>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</si>
  <si>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</si>
  <si>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</si>
  <si>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</si>
  <si>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</si>
  <si>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</si>
  <si>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</si>
  <si>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</si>
  <si>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</si>
  <si>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</si>
  <si>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</si>
  <si>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</si>
  <si>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</si>
  <si>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</si>
  <si>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</si>
  <si>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</si>
  <si>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</si>
  <si>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</si>
  <si>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</si>
  <si>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</si>
  <si>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</si>
  <si>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</si>
  <si>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</si>
  <si>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</si>
  <si>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</si>
  <si>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</si>
  <si>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</si>
  <si>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</si>
  <si>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</si>
  <si>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</si>
  <si>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</si>
  <si>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</si>
  <si>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</si>
  <si>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</si>
  <si>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</si>
  <si>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</si>
  <si>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</si>
  <si>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</si>
  <si>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</si>
  <si>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</si>
  <si>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</si>
  <si>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</si>
  <si>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</si>
  <si>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</si>
  <si>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</si>
  <si>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</si>
  <si>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</si>
  <si>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</si>
  <si>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</si>
  <si>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</si>
  <si>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</si>
  <si>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</si>
  <si>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</si>
  <si>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</si>
  <si>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</si>
  <si>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</si>
  <si>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</si>
  <si>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</si>
  <si>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</si>
  <si>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</si>
  <si>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</si>
  <si>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</si>
  <si>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</si>
  <si>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</si>
  <si>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</si>
  <si>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</si>
  <si>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</si>
  <si>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</si>
  <si>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</si>
  <si>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</si>
  <si>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</si>
  <si>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</si>
  <si>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</si>
  <si>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</si>
  <si>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</si>
  <si>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</si>
  <si>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</si>
  <si>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</si>
  <si>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</si>
  <si>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</si>
  <si>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</si>
  <si>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</si>
  <si>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</si>
  <si>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</si>
  <si>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</si>
  <si>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</si>
  <si>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</si>
  <si>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</si>
  <si>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</si>
  <si>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</si>
  <si>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</si>
  <si>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</si>
  <si>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</si>
  <si>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</si>
  <si>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</si>
  <si>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</si>
  <si>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</si>
  <si>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</si>
  <si>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</si>
  <si>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</si>
  <si>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</si>
  <si>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</si>
  <si>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</si>
  <si>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</si>
  <si>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</si>
  <si>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</si>
  <si>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</si>
  <si>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</si>
  <si>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</si>
  <si>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</si>
  <si>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</si>
  <si>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</si>
  <si>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</si>
  <si>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</si>
  <si>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</si>
  <si>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</si>
  <si>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</si>
  <si>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</si>
  <si>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</si>
  <si>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</si>
  <si>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</si>
  <si>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</si>
  <si>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</si>
  <si>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</si>
  <si>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</si>
  <si>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</si>
  <si>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</si>
  <si>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</si>
  <si>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</si>
  <si>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</si>
  <si>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</si>
  <si>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</si>
  <si>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</si>
  <si>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</si>
  <si>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</si>
  <si>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</si>
  <si>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</si>
  <si>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</si>
  <si>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</si>
  <si>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</si>
  <si>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</si>
  <si>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</si>
  <si>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</si>
  <si>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</si>
  <si>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</si>
  <si>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</si>
  <si>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</si>
  <si>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</si>
  <si>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</si>
  <si>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</si>
  <si>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</si>
  <si>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</si>
  <si>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</si>
  <si>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</si>
  <si>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</si>
  <si>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</si>
  <si>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</si>
  <si>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</si>
  <si>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</si>
  <si>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</si>
  <si>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</si>
  <si>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</si>
  <si>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</si>
  <si>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</si>
  <si>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</si>
  <si>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</si>
  <si>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</si>
  <si>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</si>
  <si>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</si>
  <si>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</si>
  <si>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</si>
  <si>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</si>
  <si>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</si>
  <si>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</si>
  <si>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</si>
  <si>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</si>
  <si>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</si>
  <si>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</si>
  <si>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</si>
  <si>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</si>
  <si>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</si>
  <si>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</si>
  <si>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</si>
  <si>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</si>
  <si>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</si>
  <si>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</si>
  <si>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</si>
  <si>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</si>
  <si>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</si>
  <si>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</si>
  <si>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</si>
  <si>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</si>
  <si>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</si>
  <si>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</si>
  <si>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</si>
  <si>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</si>
  <si>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</si>
  <si>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</si>
  <si>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</si>
  <si>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</si>
  <si>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</si>
  <si>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</si>
  <si>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</si>
  <si>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</si>
  <si>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เงินอุดหนุนสำหรับกิจกรรมพัฒนาผู้เรียน</t>
  </si>
  <si>
    <t>เงินอุดหนุนสำหรับเครื่องแบบนักเรียน</t>
  </si>
  <si>
    <t>เงินอุดหนุนสำหรับหนังสือเรียน</t>
  </si>
  <si>
    <t>เงินอุดหนุนสำหรับอุปกรณ์การเรียน</t>
  </si>
  <si>
    <t xml:space="preserve">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</si>
  <si>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</si>
  <si>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>26 ส.ค.  62                                   32553276</t>
  </si>
  <si>
    <t>ปีงบประมาณ 2562  ประจำเดือน  กันยายน   พ.ศ.2562</t>
  </si>
  <si>
    <t>ณ   วันที่   30  กันยายน    2562</t>
  </si>
  <si>
    <t xml:space="preserve">ณ     30  กันยายน    2562   </t>
  </si>
  <si>
    <t>ณ    วันที่   30  กันยายน   2562</t>
  </si>
  <si>
    <t>ยอดคงเหลือตามรายงานธนาคาร ณ วันที่ 30  กันยายน  2562</t>
  </si>
  <si>
    <t>ยอดคงเหลือตามบัญชี ณ วันที่ 30  กันยายน  2562</t>
  </si>
  <si>
    <t>ลงชื่อ……...…………..…..วันที่    30 ก.ย.62</t>
  </si>
  <si>
    <t>3  ก.ย.  62                                   34553286</t>
  </si>
  <si>
    <t>6  ก.ย.  62                                   34553297</t>
  </si>
  <si>
    <t>17  ก.ย.  62                                 34553314</t>
  </si>
  <si>
    <t>17  ก.ย.  62                                 34553315</t>
  </si>
  <si>
    <t>20  ก.ย.  62                                 34553319</t>
  </si>
  <si>
    <t>20  ก.ย.  62                                 34553320</t>
  </si>
  <si>
    <t>20  ก.ย.  62                                 34553322</t>
  </si>
  <si>
    <t>20  ก.ย.  62                                 34553325</t>
  </si>
  <si>
    <t>24  ก.ย.  62                                 34553327</t>
  </si>
  <si>
    <t>24  ก.ย.  62                                 34553328</t>
  </si>
  <si>
    <t>24  ก.ย.  62                                 34553329</t>
  </si>
  <si>
    <t>24  ก.ย.  62                                 34553330</t>
  </si>
  <si>
    <t>24  ก.ย.  62                                 34553331</t>
  </si>
  <si>
    <t>26  ก.ย.  62                                 34553339</t>
  </si>
  <si>
    <t>26  ก.ย.  62                                 34553341</t>
  </si>
  <si>
    <t>26  ก.ย.  62                                 34553345</t>
  </si>
  <si>
    <t>26  ก.ย.  62                                 34553347</t>
  </si>
  <si>
    <t>30  ก.ย.  62                                 34553350</t>
  </si>
  <si>
    <t>30  ก.ย.  62                                 34553351</t>
  </si>
  <si>
    <t>30  ก.ย.  62                                 34553352</t>
  </si>
  <si>
    <t>ณ   วันที่   30 กันยายน  2562</t>
  </si>
  <si>
    <t xml:space="preserve"> -  เงินฝากกระทรวงการคลัง</t>
  </si>
  <si>
    <t>รายจ่ายเพื่อให้ได้มาซึ่งบริการ</t>
  </si>
  <si>
    <t>หมายเหตุประกอบงบทดลอง (รายละเอียดการกันเงินรายจ่าย กรณีไม่ได้ก่อหนี้ผูกพัน)</t>
  </si>
  <si>
    <t>หมายเหตุประกอบงบทดลอง (รายละเอียดการกันเงินรายจ่าย กรณีก่อหนี้ผูกพัน)</t>
  </si>
  <si>
    <t>ครุภัณฑ์คอมพิวเตอร์</t>
  </si>
  <si>
    <t>เครื่องสำรองไฟฟ้าขนาด 800 VA</t>
  </si>
  <si>
    <t>แบบที่2</t>
  </si>
  <si>
    <t xml:space="preserve">อุปกรณ์กระจายสัญญาณ  (L2 Switch)  ขนาด  24  ช่อง </t>
  </si>
  <si>
    <t xml:space="preserve">อุปกรณ์กระจายสัญญาณ  (Access Point) แบบที่ 2 </t>
  </si>
  <si>
    <t>อุปกรณ์ค้นหาเส้นทางเครือข่าย (Router)</t>
  </si>
  <si>
    <t>ค่าจ้างที่ปรึกษาเพื่อศึกษาวิจัย ประเมินผลหรือพัฒนาระบบ</t>
  </si>
  <si>
    <t>ต่างๆ ซึ่งมีการใช้เพื่อการจัดหาหรือปรับปรุงครุภัณฑ์ที่ดิน</t>
  </si>
  <si>
    <t>หรือสิ่งก่อสร้าง</t>
  </si>
  <si>
    <t>ระดับก่อนวัยเรียน</t>
  </si>
  <si>
    <t>และประถมศึกษา</t>
  </si>
  <si>
    <t>รายจ่ายให้ได้มาซึ่งบริการ</t>
  </si>
  <si>
    <t>สาธารณสุข</t>
  </si>
  <si>
    <t>งานบริการสาธารณ</t>
  </si>
  <si>
    <t>สุขและงานสาธารณ</t>
  </si>
  <si>
    <t>สุขอื่น</t>
  </si>
  <si>
    <t>รายจ่ายเกี่ยวเนื่องกับการปฏิบัติราชการที่ไม่</t>
  </si>
  <si>
    <t xml:space="preserve">เข้าลักษณะรายจ่ายหมวดอื่นๆ </t>
  </si>
  <si>
    <t>โครงการบริหารจัดการการแพทย์ฉุกเฉิน</t>
  </si>
  <si>
    <t>งานไฟฟ้าถนน</t>
  </si>
  <si>
    <t>อุตสาหกรรมและ</t>
  </si>
  <si>
    <t>การโยธา</t>
  </si>
  <si>
    <t>ก่อสร้างโครงสร้าง</t>
  </si>
  <si>
    <t>พื้นฐาน</t>
  </si>
  <si>
    <t>ค่าทิ่ดินและสิ่งก่อ</t>
  </si>
  <si>
    <t>สร้าง</t>
  </si>
  <si>
    <t>ค่าก่อสร้างสิ่งสาธารณูปโภค</t>
  </si>
  <si>
    <t>ค่าก่อสร้างถนนคสล. สายบ้านนายแท่น-นายสมมุ่ง ม.4</t>
  </si>
  <si>
    <t>ค่าก่อสร้างถนนคสล. สายบ้านนายสุทิพย์-น้ำตกสุนันทา</t>
  </si>
  <si>
    <t>ม.7</t>
  </si>
  <si>
    <t>ค่าก่อสร้างถนนคสล. สายบ้านนายเสิน-สะพานสูง ม.6</t>
  </si>
  <si>
    <t>ค่าก่อสร้างถนนคสล. สายบ้านสามแยกวิชิต-ศาลาฤาษี  ม.9</t>
  </si>
  <si>
    <t>ค่าก่อสร้างถนนคสล. สายกำโหม- นายสุมล  ม.3</t>
  </si>
  <si>
    <t>ค่าก่อสร้างถนนคสล. สายปลักเปลี้ย - กำโหม  ม.3</t>
  </si>
  <si>
    <t>ค่าก่อสร้างถนนคสล. สายบ้านนายขุน-นายเชย   ม.4</t>
  </si>
  <si>
    <t>บุกเบิกถนนดินลูกรังสายไสจิก-คูคึกฤทธิ์ ม.1</t>
  </si>
  <si>
    <t>ค่าบำรุงรักษาและปรับปรุงที่ดินและสิ่งก่อ</t>
  </si>
  <si>
    <t>บุกเบิกถนนสายนางเทียบอุทิศ หมู่ที่ 1</t>
  </si>
  <si>
    <t>11020000</t>
  </si>
  <si>
    <t>บวก : เงินฝากระหว่างทาง (ค่าธรรมเนียมจดทะเบียนสิทธิและนิติกรรมที่ดิน)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</si>
</sst>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70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4"/>
      <color rgb="FF00B050"/>
      <name val="Cordia New"/>
      <family val="2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  <font>
      <sz val="14"/>
      <color rgb="FFFF0000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42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43" fontId="59" fillId="0" borderId="22" xfId="0" applyNumberFormat="1" applyFont="1" applyBorder="1"/>
    <xf numFmtId="43" fontId="60" fillId="0" borderId="17" xfId="0" applyNumberFormat="1" applyFont="1" applyBorder="1"/>
    <xf numFmtId="43" fontId="60" fillId="0" borderId="22" xfId="0" applyNumberFormat="1" applyFont="1" applyBorder="1"/>
    <xf numFmtId="43" fontId="59" fillId="0" borderId="17" xfId="0" applyNumberFormat="1" applyFont="1" applyBorder="1"/>
    <xf numFmtId="43" fontId="60" fillId="0" borderId="16" xfId="0" applyNumberFormat="1" applyFont="1" applyBorder="1"/>
    <xf numFmtId="43" fontId="60" fillId="0" borderId="29" xfId="0" applyNumberFormat="1" applyFont="1" applyBorder="1"/>
    <xf numFmtId="43" fontId="59" fillId="0" borderId="19" xfId="0" applyNumberFormat="1" applyFont="1" applyBorder="1"/>
    <xf numFmtId="43" fontId="60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" fontId="36" fillId="0" borderId="0" xfId="0" applyNumberFormat="1" applyFont="1"/>
    <xf numFmtId="4" fontId="61" fillId="0" borderId="0" xfId="0" applyNumberFormat="1" applyFont="1"/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0" fontId="62" fillId="0" borderId="2" xfId="1" applyNumberFormat="1" applyFont="1" applyFill="1" applyBorder="1" applyAlignment="1">
      <alignment horizontal="right" vertical="center" wrapText="1" readingOrder="1"/>
    </xf>
    <xf numFmtId="43" fontId="64" fillId="0" borderId="13" xfId="1" applyNumberFormat="1" applyFont="1" applyFill="1" applyBorder="1" applyAlignment="1">
      <alignment horizontal="right" vertical="center" wrapText="1" readingOrder="1"/>
    </xf>
    <xf numFmtId="0" fontId="64" fillId="0" borderId="1" xfId="1" applyNumberFormat="1" applyFont="1" applyFill="1" applyBorder="1" applyAlignment="1">
      <alignment horizontal="right" vertical="center" wrapText="1" readingOrder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0" fontId="67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43" fontId="39" fillId="0" borderId="0" xfId="2" applyFont="1" applyBorder="1" applyAlignment="1">
      <alignment horizontal="right"/>
    </xf>
    <xf numFmtId="0" fontId="1" fillId="0" borderId="0" xfId="0" applyFont="1" applyFill="1" applyBorder="1"/>
    <xf numFmtId="4" fontId="69" fillId="0" borderId="0" xfId="0" applyNumberFormat="1" applyFont="1"/>
    <xf numFmtId="43" fontId="42" fillId="0" borderId="0" xfId="2" applyFont="1" applyBorder="1"/>
    <xf numFmtId="0" fontId="1" fillId="0" borderId="0" xfId="0" applyFont="1" applyFill="1" applyBorder="1"/>
    <xf numFmtId="43" fontId="51" fillId="0" borderId="36" xfId="2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43" fontId="50" fillId="0" borderId="32" xfId="2" applyFont="1" applyBorder="1" applyAlignment="1">
      <alignment horizontal="center"/>
    </xf>
    <xf numFmtId="43" fontId="51" fillId="0" borderId="32" xfId="2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1" fillId="0" borderId="0" xfId="0" applyFont="1" applyFill="1" applyBorder="1"/>
    <xf numFmtId="15" fontId="39" fillId="0" borderId="0" xfId="3" applyNumberFormat="1" applyFont="1" applyBorder="1" applyAlignment="1">
      <alignment horizontal="left"/>
    </xf>
    <xf numFmtId="0" fontId="9" fillId="0" borderId="26" xfId="0" applyFont="1" applyBorder="1"/>
    <xf numFmtId="0" fontId="10" fillId="0" borderId="26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43" fontId="60" fillId="0" borderId="26" xfId="0" applyNumberFormat="1" applyFont="1" applyBorder="1"/>
    <xf numFmtId="43" fontId="10" fillId="0" borderId="26" xfId="0" applyNumberFormat="1" applyFont="1" applyBorder="1"/>
    <xf numFmtId="43" fontId="59" fillId="0" borderId="29" xfId="0" applyNumberFormat="1" applyFont="1" applyBorder="1"/>
    <xf numFmtId="43" fontId="9" fillId="0" borderId="29" xfId="0" applyNumberFormat="1" applyFont="1" applyBorder="1" applyAlignment="1">
      <alignment horizontal="right"/>
    </xf>
    <xf numFmtId="43" fontId="59" fillId="0" borderId="26" xfId="0" applyNumberFormat="1" applyFont="1" applyBorder="1"/>
    <xf numFmtId="43" fontId="9" fillId="0" borderId="26" xfId="0" applyNumberFormat="1" applyFont="1" applyBorder="1" applyAlignment="1">
      <alignment horizontal="right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62" fillId="0" borderId="1" xfId="1" applyNumberFormat="1" applyFont="1" applyFill="1" applyBorder="1" applyAlignment="1">
      <alignment horizontal="center" vertical="center" wrapText="1" readingOrder="1"/>
    </xf>
    <xf numFmtId="0" fontId="63" fillId="0" borderId="2" xfId="1" applyNumberFormat="1" applyFont="1" applyFill="1" applyBorder="1" applyAlignment="1">
      <alignment vertical="top" wrapText="1"/>
    </xf>
    <xf numFmtId="0" fontId="63" fillId="0" borderId="3" xfId="1" applyNumberFormat="1" applyFont="1" applyFill="1" applyBorder="1" applyAlignment="1">
      <alignment vertical="top" wrapText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7" fillId="0" borderId="1" xfId="1" applyNumberFormat="1" applyFont="1" applyFill="1" applyBorder="1" applyAlignment="1">
      <alignment horizontal="center" vertical="center" wrapText="1" readingOrder="1"/>
    </xf>
    <xf numFmtId="0" fontId="68" fillId="0" borderId="2" xfId="1" applyNumberFormat="1" applyFont="1" applyFill="1" applyBorder="1" applyAlignment="1">
      <alignment vertical="top" wrapText="1"/>
    </xf>
    <xf numFmtId="0" fontId="68" fillId="0" borderId="3" xfId="1" applyNumberFormat="1" applyFont="1" applyFill="1" applyBorder="1" applyAlignment="1">
      <alignment vertical="top" wrapText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65" fillId="0" borderId="1" xfId="1" applyNumberFormat="1" applyFont="1" applyFill="1" applyBorder="1" applyAlignment="1">
      <alignment vertical="center" wrapText="1" readingOrder="1"/>
    </xf>
    <xf numFmtId="0" fontId="66" fillId="0" borderId="2" xfId="1" applyNumberFormat="1" applyFont="1" applyFill="1" applyBorder="1" applyAlignment="1">
      <alignment vertical="top" wrapText="1"/>
    </xf>
    <xf numFmtId="0" fontId="66" fillId="0" borderId="3" xfId="1" applyNumberFormat="1" applyFont="1" applyFill="1" applyBorder="1" applyAlignment="1">
      <alignment vertical="top" wrapText="1"/>
    </xf>
    <xf numFmtId="43" fontId="64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  <xf numFmtId="4" fontId="16" fillId="0" borderId="0" xfId="0" applyNumberFormat="1" applyFont="1" applyBorder="1"/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tabSelected="1" workbookViewId="0">
      <pane ySplit="3" topLeftCell="A24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35"/>
      <c r="B1" s="336"/>
      <c r="C1" s="336"/>
      <c r="D1" s="336"/>
      <c r="E1" s="336"/>
      <c r="G1" s="337" t="s">
        <v>119</v>
      </c>
      <c r="H1" s="336"/>
      <c r="I1" s="336"/>
      <c r="J1" s="336"/>
      <c r="K1" s="336"/>
      <c r="O1" s="1"/>
    </row>
    <row r="2" spans="1:16" ht="21.2" customHeight="1">
      <c r="G2" s="338" t="s">
        <v>0</v>
      </c>
      <c r="H2" s="336"/>
      <c r="I2" s="336"/>
      <c r="J2" s="336"/>
      <c r="K2" s="336"/>
    </row>
    <row r="3" spans="1:16" ht="21.2" customHeight="1">
      <c r="G3" s="337" t="s">
        <v>275</v>
      </c>
      <c r="H3" s="336"/>
      <c r="I3" s="336"/>
      <c r="J3" s="336"/>
      <c r="K3" s="336"/>
    </row>
    <row r="4" spans="1:16">
      <c r="A4" s="339" t="s">
        <v>1</v>
      </c>
      <c r="B4" s="328"/>
      <c r="C4" s="328"/>
      <c r="D4" s="328"/>
      <c r="E4" s="328"/>
      <c r="F4" s="328"/>
      <c r="G4" s="328"/>
      <c r="H4" s="328"/>
      <c r="I4" s="329"/>
      <c r="J4" s="3" t="s">
        <v>2</v>
      </c>
      <c r="K4" s="332" t="s">
        <v>3</v>
      </c>
      <c r="L4" s="333"/>
      <c r="M4" s="334"/>
      <c r="N4" s="332" t="s">
        <v>4</v>
      </c>
      <c r="O4" s="333"/>
      <c r="P4" s="334"/>
    </row>
    <row r="5" spans="1:16" ht="40.5" customHeight="1">
      <c r="A5" s="339" t="s">
        <v>5</v>
      </c>
      <c r="B5" s="328"/>
      <c r="C5" s="329"/>
      <c r="E5" s="339" t="s">
        <v>6</v>
      </c>
      <c r="F5" s="328"/>
      <c r="G5" s="329"/>
      <c r="H5" s="2" t="s">
        <v>7</v>
      </c>
      <c r="I5" s="2" t="s">
        <v>8</v>
      </c>
      <c r="J5" s="4" t="s">
        <v>9</v>
      </c>
      <c r="K5" s="345" t="s">
        <v>9</v>
      </c>
      <c r="L5" s="346"/>
      <c r="M5" s="347"/>
      <c r="N5" s="345" t="s">
        <v>10</v>
      </c>
      <c r="O5" s="346"/>
      <c r="P5" s="347"/>
    </row>
    <row r="6" spans="1:16">
      <c r="A6" s="344" t="s">
        <v>9</v>
      </c>
      <c r="B6" s="328"/>
      <c r="C6" s="329"/>
      <c r="E6" s="343" t="s">
        <v>9</v>
      </c>
      <c r="F6" s="328"/>
      <c r="G6" s="329"/>
      <c r="H6" s="5" t="s">
        <v>9</v>
      </c>
      <c r="I6" s="262">
        <v>33485484.77</v>
      </c>
      <c r="J6" s="6" t="s">
        <v>11</v>
      </c>
      <c r="K6" s="344" t="s">
        <v>9</v>
      </c>
      <c r="L6" s="328"/>
      <c r="M6" s="329"/>
      <c r="N6" s="349">
        <v>39750677.399999999</v>
      </c>
      <c r="O6" s="350"/>
      <c r="P6" s="351"/>
    </row>
    <row r="7" spans="1:16">
      <c r="A7" s="340">
        <v>270000</v>
      </c>
      <c r="B7" s="341"/>
      <c r="C7" s="342"/>
      <c r="E7" s="343" t="s">
        <v>12</v>
      </c>
      <c r="F7" s="328"/>
      <c r="G7" s="329"/>
      <c r="H7" s="74">
        <v>270000</v>
      </c>
      <c r="I7" s="79">
        <v>304463.34999999998</v>
      </c>
      <c r="J7" s="7" t="s">
        <v>13</v>
      </c>
      <c r="K7" s="327">
        <v>41100000</v>
      </c>
      <c r="L7" s="328"/>
      <c r="M7" s="329"/>
      <c r="N7" s="340">
        <v>16340.91</v>
      </c>
      <c r="O7" s="341"/>
      <c r="P7" s="342"/>
    </row>
    <row r="8" spans="1:16">
      <c r="A8" s="340">
        <v>314000</v>
      </c>
      <c r="B8" s="341"/>
      <c r="C8" s="342"/>
      <c r="E8" s="343" t="s">
        <v>12</v>
      </c>
      <c r="F8" s="328"/>
      <c r="G8" s="329"/>
      <c r="H8" s="74">
        <v>314000</v>
      </c>
      <c r="I8" s="79">
        <v>317997.90000000002</v>
      </c>
      <c r="J8" s="7" t="s">
        <v>14</v>
      </c>
      <c r="K8" s="327">
        <v>41200000</v>
      </c>
      <c r="L8" s="328"/>
      <c r="M8" s="329"/>
      <c r="N8" s="340">
        <v>20044.099999999999</v>
      </c>
      <c r="O8" s="341"/>
      <c r="P8" s="342"/>
    </row>
    <row r="9" spans="1:16">
      <c r="A9" s="340">
        <v>120000</v>
      </c>
      <c r="B9" s="341"/>
      <c r="C9" s="342"/>
      <c r="E9" s="343" t="s">
        <v>12</v>
      </c>
      <c r="F9" s="328"/>
      <c r="G9" s="329"/>
      <c r="H9" s="74">
        <v>120000</v>
      </c>
      <c r="I9" s="79">
        <v>144931.39000000001</v>
      </c>
      <c r="J9" s="7" t="s">
        <v>15</v>
      </c>
      <c r="K9" s="327">
        <v>41300000</v>
      </c>
      <c r="L9" s="328"/>
      <c r="M9" s="329"/>
      <c r="N9" s="348">
        <v>65230.879999999997</v>
      </c>
      <c r="O9" s="328"/>
      <c r="P9" s="329"/>
    </row>
    <row r="10" spans="1:16">
      <c r="A10" s="340">
        <v>50000</v>
      </c>
      <c r="B10" s="341"/>
      <c r="C10" s="342"/>
      <c r="E10" s="343" t="s">
        <v>12</v>
      </c>
      <c r="F10" s="328"/>
      <c r="G10" s="329"/>
      <c r="H10" s="74">
        <v>50000</v>
      </c>
      <c r="I10" s="79">
        <v>172930</v>
      </c>
      <c r="J10" s="7" t="s">
        <v>16</v>
      </c>
      <c r="K10" s="327">
        <v>41500000</v>
      </c>
      <c r="L10" s="328"/>
      <c r="M10" s="329"/>
      <c r="N10" s="340">
        <v>0</v>
      </c>
      <c r="O10" s="341"/>
      <c r="P10" s="342"/>
    </row>
    <row r="11" spans="1:16">
      <c r="A11" s="340">
        <v>17422000</v>
      </c>
      <c r="B11" s="341"/>
      <c r="C11" s="342"/>
      <c r="E11" s="343" t="s">
        <v>12</v>
      </c>
      <c r="F11" s="328"/>
      <c r="G11" s="329"/>
      <c r="H11" s="74">
        <v>17422000</v>
      </c>
      <c r="I11" s="79">
        <v>23053443.620000001</v>
      </c>
      <c r="J11" s="7" t="s">
        <v>17</v>
      </c>
      <c r="K11" s="327">
        <v>42100000</v>
      </c>
      <c r="L11" s="328"/>
      <c r="M11" s="329"/>
      <c r="N11" s="340">
        <v>2725394.43</v>
      </c>
      <c r="O11" s="341"/>
      <c r="P11" s="342"/>
    </row>
    <row r="12" spans="1:16">
      <c r="A12" s="340">
        <v>29044000</v>
      </c>
      <c r="B12" s="341"/>
      <c r="C12" s="342"/>
      <c r="E12" s="343" t="s">
        <v>12</v>
      </c>
      <c r="F12" s="328"/>
      <c r="G12" s="329"/>
      <c r="H12" s="74">
        <v>29044000</v>
      </c>
      <c r="I12" s="79">
        <v>27996814</v>
      </c>
      <c r="J12" s="7" t="s">
        <v>18</v>
      </c>
      <c r="K12" s="327">
        <v>43100000</v>
      </c>
      <c r="L12" s="328"/>
      <c r="M12" s="329"/>
      <c r="N12" s="340">
        <v>865972</v>
      </c>
      <c r="O12" s="341"/>
      <c r="P12" s="342"/>
    </row>
    <row r="13" spans="1:16">
      <c r="A13" s="365">
        <f>SUM(A7:A12)</f>
        <v>47220000</v>
      </c>
      <c r="B13" s="341"/>
      <c r="C13" s="342"/>
      <c r="E13" s="366" t="s">
        <v>12</v>
      </c>
      <c r="F13" s="367"/>
      <c r="G13" s="368"/>
      <c r="H13" s="75">
        <f>SUM(H7:H12)</f>
        <v>47220000</v>
      </c>
      <c r="I13" s="294">
        <f>SUM(I7:I12)</f>
        <v>51990580.260000005</v>
      </c>
      <c r="J13" s="295" t="s">
        <v>19</v>
      </c>
      <c r="K13" s="352" t="s">
        <v>20</v>
      </c>
      <c r="L13" s="353"/>
      <c r="M13" s="354"/>
      <c r="N13" s="355">
        <f>SUM(N7:N12)</f>
        <v>3692982.3200000003</v>
      </c>
      <c r="O13" s="353"/>
      <c r="P13" s="354"/>
    </row>
    <row r="14" spans="1:16" s="283" customFormat="1" ht="15.75" customHeight="1">
      <c r="A14" s="287"/>
      <c r="B14" s="284"/>
      <c r="C14" s="285"/>
      <c r="E14" s="288"/>
      <c r="F14" s="289"/>
      <c r="G14" s="290"/>
      <c r="H14" s="286"/>
      <c r="I14" s="286">
        <v>28200</v>
      </c>
      <c r="J14" s="293" t="s">
        <v>263</v>
      </c>
      <c r="K14" s="371"/>
      <c r="L14" s="372"/>
      <c r="M14" s="373"/>
      <c r="N14" s="374">
        <v>0</v>
      </c>
      <c r="O14" s="375"/>
      <c r="P14" s="82">
        <f>SUM(N14)</f>
        <v>0</v>
      </c>
    </row>
    <row r="15" spans="1:16">
      <c r="A15" s="369">
        <f>A13</f>
        <v>47220000</v>
      </c>
      <c r="B15" s="328"/>
      <c r="C15" s="329"/>
      <c r="E15" s="370" t="s">
        <v>12</v>
      </c>
      <c r="F15" s="328"/>
      <c r="G15" s="329"/>
      <c r="H15" s="75">
        <f>H13</f>
        <v>47220000</v>
      </c>
      <c r="I15" s="294">
        <f>SUM(I13:I14)</f>
        <v>52018780.260000005</v>
      </c>
      <c r="J15" s="295" t="s">
        <v>19</v>
      </c>
      <c r="K15" s="352" t="s">
        <v>20</v>
      </c>
      <c r="L15" s="353"/>
      <c r="M15" s="354"/>
      <c r="N15" s="355">
        <f>SUM(N13:N14)</f>
        <v>3692982.3200000003</v>
      </c>
      <c r="O15" s="353"/>
      <c r="P15" s="354"/>
    </row>
    <row r="16" spans="1:16">
      <c r="A16" s="356" t="s">
        <v>12</v>
      </c>
      <c r="B16" s="341"/>
      <c r="C16" s="342"/>
      <c r="E16" s="357">
        <v>0</v>
      </c>
      <c r="F16" s="358"/>
      <c r="G16" s="359"/>
      <c r="H16" s="5" t="s">
        <v>12</v>
      </c>
      <c r="I16" s="79">
        <v>132810.51</v>
      </c>
      <c r="J16" s="7" t="s">
        <v>21</v>
      </c>
      <c r="K16" s="327">
        <v>21040001</v>
      </c>
      <c r="L16" s="328"/>
      <c r="M16" s="329"/>
      <c r="N16" s="340">
        <v>14742.7</v>
      </c>
      <c r="O16" s="341"/>
      <c r="P16" s="342"/>
    </row>
    <row r="17" spans="1:16" s="199" customFormat="1" ht="16.5" customHeight="1">
      <c r="A17" s="200"/>
      <c r="B17" s="363" t="s">
        <v>12</v>
      </c>
      <c r="C17" s="364"/>
      <c r="E17" s="357">
        <v>0</v>
      </c>
      <c r="F17" s="358"/>
      <c r="G17" s="359"/>
      <c r="H17" s="198">
        <v>0</v>
      </c>
      <c r="I17" s="195">
        <v>0</v>
      </c>
      <c r="J17" s="7" t="s">
        <v>188</v>
      </c>
      <c r="K17" s="360">
        <v>21040005</v>
      </c>
      <c r="L17" s="361"/>
      <c r="M17" s="362"/>
      <c r="N17" s="330">
        <v>0</v>
      </c>
      <c r="O17" s="331"/>
      <c r="P17" s="196">
        <f>SUM(N17)</f>
        <v>0</v>
      </c>
    </row>
    <row r="18" spans="1:16">
      <c r="A18" s="343" t="s">
        <v>12</v>
      </c>
      <c r="B18" s="328"/>
      <c r="C18" s="329"/>
      <c r="E18" s="357">
        <v>0</v>
      </c>
      <c r="F18" s="358"/>
      <c r="G18" s="359"/>
      <c r="H18" s="5" t="s">
        <v>12</v>
      </c>
      <c r="I18" s="79">
        <v>182030</v>
      </c>
      <c r="J18" s="7" t="s">
        <v>38</v>
      </c>
      <c r="K18" s="327">
        <v>21040008</v>
      </c>
      <c r="L18" s="328"/>
      <c r="M18" s="329"/>
      <c r="N18" s="340">
        <v>76550</v>
      </c>
      <c r="O18" s="341"/>
      <c r="P18" s="342"/>
    </row>
    <row r="19" spans="1:16" s="67" customFormat="1" ht="18" customHeight="1">
      <c r="A19" s="68"/>
      <c r="B19" s="381" t="s">
        <v>12</v>
      </c>
      <c r="C19" s="382"/>
      <c r="E19" s="343" t="s">
        <v>12</v>
      </c>
      <c r="F19" s="328"/>
      <c r="G19" s="329"/>
      <c r="H19" s="77">
        <v>0</v>
      </c>
      <c r="I19" s="79">
        <v>106192</v>
      </c>
      <c r="J19" s="7" t="s">
        <v>22</v>
      </c>
      <c r="K19" s="327">
        <v>21040013</v>
      </c>
      <c r="L19" s="328"/>
      <c r="M19" s="329"/>
      <c r="N19" s="379">
        <v>8296</v>
      </c>
      <c r="O19" s="380"/>
      <c r="P19" s="82">
        <f t="shared" ref="P19:P24" si="0">SUM(N19)</f>
        <v>8296</v>
      </c>
    </row>
    <row r="20" spans="1:16" s="67" customFormat="1">
      <c r="A20" s="68"/>
      <c r="B20" s="66"/>
      <c r="C20" s="76">
        <v>0</v>
      </c>
      <c r="E20" s="357">
        <v>0</v>
      </c>
      <c r="F20" s="358"/>
      <c r="G20" s="359"/>
      <c r="H20" s="77">
        <v>0</v>
      </c>
      <c r="I20" s="79">
        <v>0</v>
      </c>
      <c r="J20" s="7" t="s">
        <v>39</v>
      </c>
      <c r="K20" s="327">
        <v>21040014</v>
      </c>
      <c r="L20" s="328"/>
      <c r="M20" s="329"/>
      <c r="N20" s="379">
        <v>0</v>
      </c>
      <c r="O20" s="380"/>
      <c r="P20" s="82">
        <f t="shared" si="0"/>
        <v>0</v>
      </c>
    </row>
    <row r="21" spans="1:16" s="151" customFormat="1" ht="18" customHeight="1">
      <c r="A21" s="153"/>
      <c r="B21" s="152"/>
      <c r="C21" s="76">
        <v>0</v>
      </c>
      <c r="E21" s="376">
        <v>0</v>
      </c>
      <c r="F21" s="377"/>
      <c r="G21" s="378"/>
      <c r="H21" s="154">
        <v>0</v>
      </c>
      <c r="I21" s="155">
        <v>100000</v>
      </c>
      <c r="J21" s="7" t="s">
        <v>258</v>
      </c>
      <c r="K21" s="360">
        <v>11044000</v>
      </c>
      <c r="L21" s="361"/>
      <c r="M21" s="362"/>
      <c r="N21" s="330">
        <v>0</v>
      </c>
      <c r="O21" s="331"/>
      <c r="P21" s="82">
        <f t="shared" si="0"/>
        <v>0</v>
      </c>
    </row>
    <row r="22" spans="1:16" s="190" customFormat="1">
      <c r="A22" s="188"/>
      <c r="B22" s="187"/>
      <c r="C22" s="76">
        <v>0</v>
      </c>
      <c r="E22" s="192"/>
      <c r="F22" s="193"/>
      <c r="G22" s="194">
        <v>0</v>
      </c>
      <c r="H22" s="189">
        <v>0</v>
      </c>
      <c r="I22" s="191">
        <v>7416</v>
      </c>
      <c r="J22" s="7" t="s">
        <v>184</v>
      </c>
      <c r="K22" s="360">
        <v>11043001</v>
      </c>
      <c r="L22" s="361"/>
      <c r="M22" s="362"/>
      <c r="N22" s="330">
        <v>360</v>
      </c>
      <c r="O22" s="331"/>
      <c r="P22" s="82">
        <f t="shared" si="0"/>
        <v>360</v>
      </c>
    </row>
    <row r="23" spans="1:16" s="199" customFormat="1">
      <c r="A23" s="197"/>
      <c r="B23" s="383">
        <v>0</v>
      </c>
      <c r="C23" s="384"/>
      <c r="E23" s="376">
        <v>0</v>
      </c>
      <c r="F23" s="377"/>
      <c r="G23" s="378"/>
      <c r="H23" s="198">
        <v>0</v>
      </c>
      <c r="I23" s="195">
        <v>0</v>
      </c>
      <c r="J23" s="7" t="s">
        <v>137</v>
      </c>
      <c r="K23" s="360">
        <v>11042000</v>
      </c>
      <c r="L23" s="361"/>
      <c r="M23" s="362"/>
      <c r="N23" s="330">
        <v>0</v>
      </c>
      <c r="O23" s="331"/>
      <c r="P23" s="82">
        <f t="shared" si="0"/>
        <v>0</v>
      </c>
    </row>
    <row r="24" spans="1:16" s="229" customFormat="1" ht="17.25" customHeight="1">
      <c r="A24" s="228"/>
      <c r="B24" s="212"/>
      <c r="C24" s="234">
        <v>0</v>
      </c>
      <c r="E24" s="231"/>
      <c r="F24" s="232"/>
      <c r="G24" s="233">
        <v>0</v>
      </c>
      <c r="H24" s="230">
        <v>0</v>
      </c>
      <c r="I24" s="227">
        <v>267100</v>
      </c>
      <c r="J24" s="7" t="s">
        <v>191</v>
      </c>
      <c r="K24" s="360">
        <v>11041000</v>
      </c>
      <c r="L24" s="361"/>
      <c r="M24" s="362"/>
      <c r="N24" s="330">
        <v>23700</v>
      </c>
      <c r="O24" s="331"/>
      <c r="P24" s="82">
        <f t="shared" si="0"/>
        <v>23700</v>
      </c>
    </row>
    <row r="25" spans="1:16" s="206" customFormat="1" ht="15.75" customHeight="1">
      <c r="A25" s="204"/>
      <c r="B25" s="212"/>
      <c r="C25" s="211">
        <v>0</v>
      </c>
      <c r="E25" s="207"/>
      <c r="F25" s="208"/>
      <c r="G25" s="209">
        <v>0</v>
      </c>
      <c r="H25" s="205">
        <v>0</v>
      </c>
      <c r="I25" s="210">
        <v>823331.14</v>
      </c>
      <c r="J25" s="7" t="s">
        <v>259</v>
      </c>
      <c r="K25" s="327">
        <v>21040016</v>
      </c>
      <c r="L25" s="328"/>
      <c r="M25" s="329"/>
      <c r="N25" s="330">
        <v>48.23</v>
      </c>
      <c r="O25" s="331"/>
      <c r="P25" s="82">
        <f>SUM(N25:O25)</f>
        <v>48.23</v>
      </c>
    </row>
    <row r="26" spans="1:16" s="237" customFormat="1" ht="14.25" customHeight="1">
      <c r="A26" s="236"/>
      <c r="B26" s="212"/>
      <c r="C26" s="242">
        <v>0</v>
      </c>
      <c r="E26" s="239"/>
      <c r="F26" s="240"/>
      <c r="G26" s="241">
        <v>0</v>
      </c>
      <c r="H26" s="238">
        <v>0</v>
      </c>
      <c r="I26" s="235">
        <v>0</v>
      </c>
      <c r="J26" s="7" t="s">
        <v>37</v>
      </c>
      <c r="K26" s="327">
        <v>21040007</v>
      </c>
      <c r="L26" s="328"/>
      <c r="M26" s="329"/>
      <c r="N26" s="379" t="s">
        <v>189</v>
      </c>
      <c r="O26" s="380"/>
      <c r="P26" s="82">
        <f>SUM(N26:O26)</f>
        <v>0</v>
      </c>
    </row>
    <row r="27" spans="1:16" s="273" customFormat="1" ht="14.25" customHeight="1">
      <c r="A27" s="275"/>
      <c r="B27" s="212"/>
      <c r="C27" s="280"/>
      <c r="E27" s="277"/>
      <c r="F27" s="278"/>
      <c r="G27" s="279"/>
      <c r="H27" s="276"/>
      <c r="I27" s="274">
        <v>4430</v>
      </c>
      <c r="J27" s="7" t="s">
        <v>260</v>
      </c>
      <c r="K27" s="327">
        <v>21040099</v>
      </c>
      <c r="L27" s="328"/>
      <c r="M27" s="329"/>
      <c r="N27" s="330">
        <v>0</v>
      </c>
      <c r="O27" s="331"/>
      <c r="P27" s="82"/>
    </row>
    <row r="28" spans="1:16">
      <c r="A28" s="343" t="s">
        <v>12</v>
      </c>
      <c r="B28" s="328"/>
      <c r="C28" s="329"/>
      <c r="E28" s="343" t="s">
        <v>12</v>
      </c>
      <c r="F28" s="328"/>
      <c r="G28" s="329"/>
      <c r="H28" s="5" t="s">
        <v>12</v>
      </c>
      <c r="I28" s="81">
        <v>2960</v>
      </c>
      <c r="J28" s="7" t="s">
        <v>206</v>
      </c>
      <c r="K28" s="327">
        <v>21040099</v>
      </c>
      <c r="L28" s="328"/>
      <c r="M28" s="329"/>
      <c r="N28" s="340">
        <v>1360</v>
      </c>
      <c r="O28" s="341"/>
      <c r="P28" s="342"/>
    </row>
    <row r="29" spans="1:16" s="160" customFormat="1">
      <c r="A29" s="159"/>
      <c r="B29" s="381" t="s">
        <v>12</v>
      </c>
      <c r="C29" s="382"/>
      <c r="E29" s="343" t="s">
        <v>12</v>
      </c>
      <c r="F29" s="328"/>
      <c r="G29" s="329"/>
      <c r="H29" s="159" t="s">
        <v>12</v>
      </c>
      <c r="I29" s="162">
        <v>82163.59</v>
      </c>
      <c r="J29" s="7" t="s">
        <v>40</v>
      </c>
      <c r="K29" s="327">
        <v>31000000</v>
      </c>
      <c r="L29" s="328"/>
      <c r="M29" s="329"/>
      <c r="N29" s="379">
        <v>0</v>
      </c>
      <c r="O29" s="380"/>
      <c r="P29" s="161">
        <f>SUM(N29)</f>
        <v>0</v>
      </c>
    </row>
    <row r="30" spans="1:16" ht="14.25" customHeight="1">
      <c r="A30" s="343" t="s">
        <v>12</v>
      </c>
      <c r="B30" s="328"/>
      <c r="C30" s="329"/>
      <c r="E30" s="370" t="s">
        <v>12</v>
      </c>
      <c r="F30" s="328"/>
      <c r="G30" s="329"/>
      <c r="H30" s="8" t="s">
        <v>12</v>
      </c>
      <c r="I30" s="80">
        <f>SUM(I16:I29)</f>
        <v>1708433.24</v>
      </c>
      <c r="J30" s="9" t="s">
        <v>19</v>
      </c>
      <c r="K30" s="385" t="s">
        <v>20</v>
      </c>
      <c r="L30" s="328"/>
      <c r="M30" s="329"/>
      <c r="N30" s="369">
        <f>SUM(N16:N29)</f>
        <v>125056.93</v>
      </c>
      <c r="O30" s="328"/>
      <c r="P30" s="329"/>
    </row>
    <row r="31" spans="1:16">
      <c r="A31" s="386">
        <f>SUM(A15:A30)</f>
        <v>47220000</v>
      </c>
      <c r="B31" s="387"/>
      <c r="C31" s="388"/>
      <c r="E31" s="389" t="s">
        <v>12</v>
      </c>
      <c r="F31" s="387"/>
      <c r="G31" s="388"/>
      <c r="H31" s="83">
        <f>SUM(H15:H30)</f>
        <v>47220000</v>
      </c>
      <c r="I31" s="83">
        <f>I15+I30</f>
        <v>53727213.500000007</v>
      </c>
      <c r="J31" s="10" t="s">
        <v>23</v>
      </c>
      <c r="K31" s="390" t="s">
        <v>20</v>
      </c>
      <c r="L31" s="387"/>
      <c r="M31" s="388"/>
      <c r="N31" s="386">
        <f>N15+N30</f>
        <v>3818039.2500000005</v>
      </c>
      <c r="O31" s="387"/>
      <c r="P31" s="388"/>
    </row>
    <row r="32" spans="1:16">
      <c r="A32" s="340">
        <v>12787995</v>
      </c>
      <c r="B32" s="341"/>
      <c r="C32" s="342"/>
      <c r="E32" s="343" t="s">
        <v>12</v>
      </c>
      <c r="F32" s="328"/>
      <c r="G32" s="329"/>
      <c r="H32" s="74">
        <v>12787995</v>
      </c>
      <c r="I32" s="79">
        <v>12850958</v>
      </c>
      <c r="J32" s="7" t="s">
        <v>24</v>
      </c>
      <c r="K32" s="327">
        <v>51100000</v>
      </c>
      <c r="L32" s="328"/>
      <c r="M32" s="329"/>
      <c r="N32" s="340">
        <v>1052292</v>
      </c>
      <c r="O32" s="341"/>
      <c r="P32" s="342"/>
    </row>
    <row r="33" spans="1:16">
      <c r="A33" s="340">
        <v>2398320</v>
      </c>
      <c r="B33" s="341"/>
      <c r="C33" s="342"/>
      <c r="E33" s="343" t="s">
        <v>12</v>
      </c>
      <c r="F33" s="328"/>
      <c r="G33" s="329"/>
      <c r="H33" s="74">
        <v>2398320</v>
      </c>
      <c r="I33" s="79">
        <v>2261520</v>
      </c>
      <c r="J33" s="7" t="s">
        <v>25</v>
      </c>
      <c r="K33" s="327">
        <v>52100000</v>
      </c>
      <c r="L33" s="328"/>
      <c r="M33" s="329"/>
      <c r="N33" s="340">
        <v>185460</v>
      </c>
      <c r="O33" s="341"/>
      <c r="P33" s="342"/>
    </row>
    <row r="34" spans="1:16">
      <c r="A34" s="340">
        <v>9579000</v>
      </c>
      <c r="B34" s="341"/>
      <c r="C34" s="342"/>
      <c r="E34" s="357">
        <v>0</v>
      </c>
      <c r="F34" s="358"/>
      <c r="G34" s="359"/>
      <c r="H34" s="74">
        <v>9579000</v>
      </c>
      <c r="I34" s="79">
        <v>9456952.5500000007</v>
      </c>
      <c r="J34" s="7" t="s">
        <v>26</v>
      </c>
      <c r="K34" s="327">
        <v>52200000</v>
      </c>
      <c r="L34" s="328"/>
      <c r="M34" s="329"/>
      <c r="N34" s="340">
        <v>786500</v>
      </c>
      <c r="O34" s="341"/>
      <c r="P34" s="342"/>
    </row>
    <row r="35" spans="1:16">
      <c r="A35" s="340">
        <v>1355000</v>
      </c>
      <c r="B35" s="341"/>
      <c r="C35" s="342"/>
      <c r="E35" s="343" t="s">
        <v>12</v>
      </c>
      <c r="F35" s="328"/>
      <c r="G35" s="329"/>
      <c r="H35" s="74">
        <v>1355000</v>
      </c>
      <c r="I35" s="79">
        <v>572890</v>
      </c>
      <c r="J35" s="7" t="s">
        <v>27</v>
      </c>
      <c r="K35" s="327">
        <v>53100000</v>
      </c>
      <c r="L35" s="328"/>
      <c r="M35" s="329"/>
      <c r="N35" s="340">
        <v>305240</v>
      </c>
      <c r="O35" s="341"/>
      <c r="P35" s="342"/>
    </row>
    <row r="36" spans="1:16">
      <c r="A36" s="340">
        <v>5851400</v>
      </c>
      <c r="B36" s="341"/>
      <c r="C36" s="342"/>
      <c r="E36" s="357">
        <v>0</v>
      </c>
      <c r="F36" s="358"/>
      <c r="G36" s="359"/>
      <c r="H36" s="74">
        <v>5851400</v>
      </c>
      <c r="I36" s="79">
        <v>3167422.87</v>
      </c>
      <c r="J36" s="7" t="s">
        <v>28</v>
      </c>
      <c r="K36" s="327">
        <v>5320000</v>
      </c>
      <c r="L36" s="328"/>
      <c r="M36" s="329"/>
      <c r="N36" s="340">
        <v>170432.18</v>
      </c>
      <c r="O36" s="341"/>
      <c r="P36" s="342"/>
    </row>
    <row r="37" spans="1:16">
      <c r="A37" s="340">
        <v>3212485</v>
      </c>
      <c r="B37" s="341"/>
      <c r="C37" s="342"/>
      <c r="E37" s="343" t="s">
        <v>12</v>
      </c>
      <c r="F37" s="328"/>
      <c r="G37" s="329"/>
      <c r="H37" s="74">
        <v>3212485</v>
      </c>
      <c r="I37" s="79">
        <v>2463356.42</v>
      </c>
      <c r="J37" s="7" t="s">
        <v>29</v>
      </c>
      <c r="K37" s="327">
        <v>53300000</v>
      </c>
      <c r="L37" s="328"/>
      <c r="M37" s="329"/>
      <c r="N37" s="340">
        <v>983578.32</v>
      </c>
      <c r="O37" s="341"/>
      <c r="P37" s="342"/>
    </row>
    <row r="38" spans="1:16">
      <c r="A38" s="340">
        <v>465000</v>
      </c>
      <c r="B38" s="341"/>
      <c r="C38" s="342"/>
      <c r="E38" s="343" t="s">
        <v>12</v>
      </c>
      <c r="F38" s="328"/>
      <c r="G38" s="329"/>
      <c r="H38" s="74">
        <v>465000</v>
      </c>
      <c r="I38" s="79">
        <v>239465.23</v>
      </c>
      <c r="J38" s="7" t="s">
        <v>30</v>
      </c>
      <c r="K38" s="327">
        <v>53400000</v>
      </c>
      <c r="L38" s="328"/>
      <c r="M38" s="329"/>
      <c r="N38" s="340">
        <v>35768.39</v>
      </c>
      <c r="O38" s="341"/>
      <c r="P38" s="342"/>
    </row>
    <row r="39" spans="1:16">
      <c r="A39" s="340">
        <v>1653900</v>
      </c>
      <c r="B39" s="341"/>
      <c r="C39" s="342"/>
      <c r="E39" s="343" t="s">
        <v>12</v>
      </c>
      <c r="F39" s="328"/>
      <c r="G39" s="329"/>
      <c r="H39" s="74">
        <v>1653900</v>
      </c>
      <c r="I39" s="79">
        <v>345397.73</v>
      </c>
      <c r="J39" s="7" t="s">
        <v>31</v>
      </c>
      <c r="K39" s="327">
        <v>54100000</v>
      </c>
      <c r="L39" s="328"/>
      <c r="M39" s="329"/>
      <c r="N39" s="340">
        <v>28600</v>
      </c>
      <c r="O39" s="341"/>
      <c r="P39" s="342"/>
    </row>
    <row r="40" spans="1:16">
      <c r="A40" s="340">
        <v>6681900</v>
      </c>
      <c r="B40" s="341"/>
      <c r="C40" s="342"/>
      <c r="E40" s="343" t="s">
        <v>12</v>
      </c>
      <c r="F40" s="328"/>
      <c r="G40" s="329"/>
      <c r="H40" s="74">
        <v>6681900</v>
      </c>
      <c r="I40" s="79">
        <v>5826848</v>
      </c>
      <c r="J40" s="7" t="s">
        <v>32</v>
      </c>
      <c r="K40" s="327">
        <v>54200000</v>
      </c>
      <c r="L40" s="328"/>
      <c r="M40" s="329"/>
      <c r="N40" s="340">
        <v>494000</v>
      </c>
      <c r="O40" s="341"/>
      <c r="P40" s="342"/>
    </row>
    <row r="41" spans="1:16">
      <c r="A41" s="340">
        <v>25000</v>
      </c>
      <c r="B41" s="341"/>
      <c r="C41" s="342"/>
      <c r="E41" s="343" t="s">
        <v>12</v>
      </c>
      <c r="F41" s="328"/>
      <c r="G41" s="329"/>
      <c r="H41" s="74">
        <v>25000</v>
      </c>
      <c r="I41" s="79">
        <v>0</v>
      </c>
      <c r="J41" s="7" t="s">
        <v>33</v>
      </c>
      <c r="K41" s="327">
        <v>55100000</v>
      </c>
      <c r="L41" s="328"/>
      <c r="M41" s="329"/>
      <c r="N41" s="343" t="s">
        <v>189</v>
      </c>
      <c r="O41" s="328"/>
      <c r="P41" s="329"/>
    </row>
    <row r="42" spans="1:16">
      <c r="A42" s="340">
        <v>3210000</v>
      </c>
      <c r="B42" s="341"/>
      <c r="C42" s="342"/>
      <c r="E42" s="343" t="s">
        <v>12</v>
      </c>
      <c r="F42" s="328"/>
      <c r="G42" s="329"/>
      <c r="H42" s="74">
        <v>3210000</v>
      </c>
      <c r="I42" s="79">
        <v>3041500</v>
      </c>
      <c r="J42" s="7" t="s">
        <v>34</v>
      </c>
      <c r="K42" s="327">
        <v>56100000</v>
      </c>
      <c r="L42" s="328"/>
      <c r="M42" s="329"/>
      <c r="N42" s="340">
        <v>18000</v>
      </c>
      <c r="O42" s="341"/>
      <c r="P42" s="342"/>
    </row>
    <row r="43" spans="1:16">
      <c r="A43" s="369">
        <f>A32+A33+A34+A35+A36+A37+A38+A39+A40+A41+A42</f>
        <v>47220000</v>
      </c>
      <c r="B43" s="328"/>
      <c r="C43" s="329"/>
      <c r="E43" s="370" t="s">
        <v>12</v>
      </c>
      <c r="F43" s="328"/>
      <c r="G43" s="329"/>
      <c r="H43" s="75">
        <f>SUM(H32:H42)</f>
        <v>47220000</v>
      </c>
      <c r="I43" s="298">
        <f>SUM(I32:I42)</f>
        <v>40226310.800000004</v>
      </c>
      <c r="J43" s="299" t="s">
        <v>19</v>
      </c>
      <c r="K43" s="391" t="s">
        <v>20</v>
      </c>
      <c r="L43" s="392"/>
      <c r="M43" s="393"/>
      <c r="N43" s="394">
        <f>SUM(N32:N42)</f>
        <v>4059870.89</v>
      </c>
      <c r="O43" s="392"/>
      <c r="P43" s="393"/>
    </row>
    <row r="44" spans="1:16">
      <c r="A44" s="343" t="s">
        <v>12</v>
      </c>
      <c r="B44" s="328"/>
      <c r="C44" s="329"/>
      <c r="E44" s="343" t="s">
        <v>12</v>
      </c>
      <c r="F44" s="328"/>
      <c r="G44" s="329"/>
      <c r="H44" s="5" t="s">
        <v>12</v>
      </c>
      <c r="I44" s="79">
        <v>5098240.21</v>
      </c>
      <c r="J44" s="7" t="s">
        <v>35</v>
      </c>
      <c r="K44" s="327">
        <v>21010000</v>
      </c>
      <c r="L44" s="328"/>
      <c r="M44" s="329"/>
      <c r="N44" s="340">
        <v>0</v>
      </c>
      <c r="O44" s="341"/>
      <c r="P44" s="342"/>
    </row>
    <row r="45" spans="1:16">
      <c r="A45" s="343" t="s">
        <v>12</v>
      </c>
      <c r="B45" s="328"/>
      <c r="C45" s="329"/>
      <c r="E45" s="343" t="s">
        <v>12</v>
      </c>
      <c r="F45" s="328"/>
      <c r="G45" s="329"/>
      <c r="H45" s="5" t="s">
        <v>12</v>
      </c>
      <c r="I45" s="81" t="s">
        <v>12</v>
      </c>
      <c r="J45" s="7" t="s">
        <v>36</v>
      </c>
      <c r="K45" s="327">
        <v>21020000</v>
      </c>
      <c r="L45" s="328"/>
      <c r="M45" s="329"/>
      <c r="N45" s="357">
        <v>0</v>
      </c>
      <c r="O45" s="358"/>
      <c r="P45" s="359"/>
    </row>
    <row r="46" spans="1:16">
      <c r="A46" s="343" t="s">
        <v>12</v>
      </c>
      <c r="B46" s="328"/>
      <c r="C46" s="329"/>
      <c r="E46" s="343" t="s">
        <v>12</v>
      </c>
      <c r="F46" s="328"/>
      <c r="G46" s="329"/>
      <c r="H46" s="5" t="s">
        <v>12</v>
      </c>
      <c r="I46" s="79">
        <v>148351.70000000001</v>
      </c>
      <c r="J46" s="7" t="s">
        <v>21</v>
      </c>
      <c r="K46" s="327">
        <v>21040001</v>
      </c>
      <c r="L46" s="328"/>
      <c r="M46" s="329"/>
      <c r="N46" s="340">
        <v>1507.35</v>
      </c>
      <c r="O46" s="341"/>
      <c r="P46" s="342"/>
    </row>
    <row r="47" spans="1:16" s="199" customFormat="1">
      <c r="A47" s="197"/>
      <c r="B47" s="395">
        <v>0</v>
      </c>
      <c r="C47" s="396"/>
      <c r="E47" s="376">
        <v>0</v>
      </c>
      <c r="F47" s="377"/>
      <c r="G47" s="378"/>
      <c r="H47" s="198">
        <v>0</v>
      </c>
      <c r="I47" s="195">
        <v>4007.59</v>
      </c>
      <c r="J47" s="7" t="s">
        <v>188</v>
      </c>
      <c r="K47" s="360">
        <v>21040005</v>
      </c>
      <c r="L47" s="361"/>
      <c r="M47" s="362"/>
      <c r="N47" s="330">
        <v>0</v>
      </c>
      <c r="O47" s="331"/>
      <c r="P47" s="196">
        <f>SUM(N47)</f>
        <v>0</v>
      </c>
    </row>
    <row r="48" spans="1:16" s="253" customFormat="1">
      <c r="A48" s="250"/>
      <c r="B48" s="258"/>
      <c r="C48" s="259">
        <v>0</v>
      </c>
      <c r="E48" s="255"/>
      <c r="F48" s="256"/>
      <c r="G48" s="257">
        <v>0</v>
      </c>
      <c r="H48" s="254">
        <v>0</v>
      </c>
      <c r="I48" s="251">
        <v>141051.25</v>
      </c>
      <c r="J48" s="260" t="s">
        <v>205</v>
      </c>
      <c r="K48" s="360">
        <v>21040008</v>
      </c>
      <c r="L48" s="361"/>
      <c r="M48" s="362"/>
      <c r="N48" s="330">
        <v>10350</v>
      </c>
      <c r="O48" s="331"/>
      <c r="P48" s="252"/>
    </row>
    <row r="49" spans="1:16">
      <c r="A49" s="343" t="s">
        <v>12</v>
      </c>
      <c r="B49" s="328"/>
      <c r="C49" s="329"/>
      <c r="E49" s="343" t="s">
        <v>12</v>
      </c>
      <c r="F49" s="328"/>
      <c r="G49" s="329"/>
      <c r="H49" s="5" t="s">
        <v>12</v>
      </c>
      <c r="I49" s="81">
        <v>700000</v>
      </c>
      <c r="J49" s="7" t="s">
        <v>139</v>
      </c>
      <c r="K49" s="327">
        <v>11045000</v>
      </c>
      <c r="L49" s="328"/>
      <c r="M49" s="329"/>
      <c r="N49" s="340">
        <v>0</v>
      </c>
      <c r="O49" s="341"/>
      <c r="P49" s="342"/>
    </row>
    <row r="50" spans="1:16">
      <c r="A50" s="343" t="s">
        <v>12</v>
      </c>
      <c r="B50" s="328"/>
      <c r="C50" s="329"/>
      <c r="E50" s="343" t="s">
        <v>12</v>
      </c>
      <c r="F50" s="328"/>
      <c r="G50" s="329"/>
      <c r="H50" s="5" t="s">
        <v>12</v>
      </c>
      <c r="I50" s="79">
        <v>163650</v>
      </c>
      <c r="J50" s="7" t="s">
        <v>178</v>
      </c>
      <c r="K50" s="327">
        <v>21040099</v>
      </c>
      <c r="L50" s="328"/>
      <c r="M50" s="329"/>
      <c r="N50" s="340">
        <v>0</v>
      </c>
      <c r="O50" s="341"/>
      <c r="P50" s="342"/>
    </row>
    <row r="51" spans="1:16" s="160" customFormat="1" ht="18" customHeight="1">
      <c r="A51" s="159"/>
      <c r="B51" s="156"/>
      <c r="C51" s="76">
        <v>0</v>
      </c>
      <c r="E51" s="376">
        <v>0</v>
      </c>
      <c r="F51" s="377"/>
      <c r="G51" s="378"/>
      <c r="H51" s="189">
        <v>0</v>
      </c>
      <c r="I51" s="157">
        <v>106192</v>
      </c>
      <c r="J51" s="7" t="s">
        <v>22</v>
      </c>
      <c r="K51" s="360">
        <v>21040013</v>
      </c>
      <c r="L51" s="361"/>
      <c r="M51" s="362"/>
      <c r="N51" s="330">
        <v>16592</v>
      </c>
      <c r="O51" s="331"/>
      <c r="P51" s="158">
        <f>SUM(N51)</f>
        <v>16592</v>
      </c>
    </row>
    <row r="52" spans="1:16" s="216" customFormat="1" ht="15" customHeight="1">
      <c r="A52" s="214"/>
      <c r="B52" s="213"/>
      <c r="C52" s="76">
        <v>0</v>
      </c>
      <c r="E52" s="217"/>
      <c r="F52" s="218"/>
      <c r="G52" s="219">
        <v>0</v>
      </c>
      <c r="H52" s="215">
        <v>0</v>
      </c>
      <c r="I52" s="221">
        <v>267100</v>
      </c>
      <c r="J52" s="7" t="s">
        <v>191</v>
      </c>
      <c r="K52" s="360">
        <v>1104100</v>
      </c>
      <c r="L52" s="361"/>
      <c r="M52" s="362"/>
      <c r="N52" s="330">
        <v>20100</v>
      </c>
      <c r="O52" s="331"/>
      <c r="P52" s="220">
        <f>SUM(N52:N52)</f>
        <v>20100</v>
      </c>
    </row>
    <row r="53" spans="1:16">
      <c r="A53" s="343" t="s">
        <v>12</v>
      </c>
      <c r="B53" s="328"/>
      <c r="C53" s="329"/>
      <c r="E53" s="343" t="s">
        <v>12</v>
      </c>
      <c r="F53" s="328"/>
      <c r="G53" s="329"/>
      <c r="H53" s="5" t="s">
        <v>12</v>
      </c>
      <c r="I53" s="81">
        <v>75096</v>
      </c>
      <c r="J53" s="7" t="s">
        <v>181</v>
      </c>
      <c r="K53" s="327">
        <v>21040099</v>
      </c>
      <c r="L53" s="328"/>
      <c r="M53" s="329"/>
      <c r="N53" s="340">
        <v>0</v>
      </c>
      <c r="O53" s="341"/>
      <c r="P53" s="342"/>
    </row>
    <row r="54" spans="1:16" s="244" customFormat="1" ht="14.25" customHeight="1">
      <c r="A54" s="243"/>
      <c r="B54" s="381" t="s">
        <v>12</v>
      </c>
      <c r="C54" s="382"/>
      <c r="E54" s="343" t="s">
        <v>12</v>
      </c>
      <c r="F54" s="328"/>
      <c r="G54" s="329"/>
      <c r="H54" s="246">
        <v>0</v>
      </c>
      <c r="I54" s="245">
        <v>4211</v>
      </c>
      <c r="J54" s="7" t="s">
        <v>207</v>
      </c>
      <c r="K54" s="327">
        <v>21040099</v>
      </c>
      <c r="L54" s="328"/>
      <c r="M54" s="329"/>
      <c r="N54" s="379">
        <v>1360</v>
      </c>
      <c r="O54" s="380"/>
      <c r="P54" s="247"/>
    </row>
    <row r="55" spans="1:16" ht="14.25" customHeight="1">
      <c r="A55" s="343" t="s">
        <v>12</v>
      </c>
      <c r="B55" s="328"/>
      <c r="C55" s="329"/>
      <c r="E55" s="343" t="s">
        <v>12</v>
      </c>
      <c r="F55" s="328"/>
      <c r="G55" s="329"/>
      <c r="H55" s="5" t="s">
        <v>12</v>
      </c>
      <c r="I55" s="81">
        <v>819551.31</v>
      </c>
      <c r="J55" s="7" t="s">
        <v>261</v>
      </c>
      <c r="K55" s="327">
        <v>21040099</v>
      </c>
      <c r="L55" s="328"/>
      <c r="M55" s="329"/>
      <c r="N55" s="340">
        <v>0</v>
      </c>
      <c r="O55" s="341"/>
      <c r="P55" s="342"/>
    </row>
    <row r="56" spans="1:16" ht="14.25" customHeight="1">
      <c r="A56" s="343" t="s">
        <v>12</v>
      </c>
      <c r="B56" s="328"/>
      <c r="C56" s="329"/>
      <c r="E56" s="343" t="s">
        <v>12</v>
      </c>
      <c r="F56" s="328"/>
      <c r="G56" s="329"/>
      <c r="H56" s="5" t="s">
        <v>12</v>
      </c>
      <c r="I56" s="81">
        <v>0</v>
      </c>
      <c r="J56" s="7" t="s">
        <v>40</v>
      </c>
      <c r="K56" s="327">
        <v>31000000</v>
      </c>
      <c r="L56" s="328"/>
      <c r="M56" s="329"/>
      <c r="N56" s="340">
        <v>0</v>
      </c>
      <c r="O56" s="341"/>
      <c r="P56" s="342"/>
    </row>
    <row r="57" spans="1:16">
      <c r="A57" s="370" t="s">
        <v>12</v>
      </c>
      <c r="B57" s="328"/>
      <c r="C57" s="329"/>
      <c r="E57" s="370" t="s">
        <v>12</v>
      </c>
      <c r="F57" s="328"/>
      <c r="G57" s="329"/>
      <c r="H57" s="8" t="s">
        <v>12</v>
      </c>
      <c r="I57" s="80">
        <f>SUM(I44:I56)</f>
        <v>7527451.0600000005</v>
      </c>
      <c r="J57" s="9" t="s">
        <v>19</v>
      </c>
      <c r="K57" s="385" t="s">
        <v>20</v>
      </c>
      <c r="L57" s="328"/>
      <c r="M57" s="329"/>
      <c r="N57" s="369">
        <f>SUM(N44:N56)</f>
        <v>49909.35</v>
      </c>
      <c r="O57" s="328"/>
      <c r="P57" s="329"/>
    </row>
    <row r="58" spans="1:16">
      <c r="A58" s="403">
        <v>47220000</v>
      </c>
      <c r="B58" s="404"/>
      <c r="C58" s="405"/>
      <c r="E58" s="406" t="s">
        <v>12</v>
      </c>
      <c r="F58" s="387"/>
      <c r="G58" s="388"/>
      <c r="H58" s="78">
        <v>47220000</v>
      </c>
      <c r="I58" s="84">
        <f>I43+I57</f>
        <v>47753761.860000007</v>
      </c>
      <c r="J58" s="11" t="s">
        <v>41</v>
      </c>
      <c r="K58" s="407" t="s">
        <v>20</v>
      </c>
      <c r="L58" s="387"/>
      <c r="M58" s="388"/>
      <c r="N58" s="408">
        <f>N43+N57</f>
        <v>4109780.24</v>
      </c>
      <c r="O58" s="387"/>
      <c r="P58" s="388"/>
    </row>
    <row r="59" spans="1:16">
      <c r="A59" s="370" t="s">
        <v>12</v>
      </c>
      <c r="B59" s="328"/>
      <c r="C59" s="329"/>
      <c r="E59" s="370" t="s">
        <v>12</v>
      </c>
      <c r="F59" s="328"/>
      <c r="G59" s="329"/>
      <c r="H59" s="8" t="s">
        <v>12</v>
      </c>
      <c r="I59" s="80">
        <f>I31-I58</f>
        <v>5973451.6400000006</v>
      </c>
      <c r="J59" s="9" t="s">
        <v>42</v>
      </c>
      <c r="K59" s="385" t="s">
        <v>20</v>
      </c>
      <c r="L59" s="328"/>
      <c r="M59" s="329"/>
      <c r="N59" s="369">
        <f>N31-N58</f>
        <v>-291740.98999999976</v>
      </c>
      <c r="O59" s="328"/>
      <c r="P59" s="329"/>
    </row>
    <row r="60" spans="1:16">
      <c r="A60" s="397" t="s">
        <v>9</v>
      </c>
      <c r="B60" s="328"/>
      <c r="C60" s="328"/>
      <c r="E60" s="398" t="s">
        <v>9</v>
      </c>
      <c r="F60" s="328"/>
      <c r="G60" s="328"/>
      <c r="H60" s="12" t="s">
        <v>9</v>
      </c>
      <c r="I60" s="296">
        <f>I6+I59</f>
        <v>39458936.409999996</v>
      </c>
      <c r="J60" s="297" t="s">
        <v>43</v>
      </c>
      <c r="K60" s="399" t="s">
        <v>9</v>
      </c>
      <c r="L60" s="400"/>
      <c r="M60" s="401"/>
      <c r="N60" s="402">
        <f>N6+N59</f>
        <v>39458936.409999996</v>
      </c>
      <c r="O60" s="400"/>
      <c r="P60" s="401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12"/>
  <sheetViews>
    <sheetView topLeftCell="A34" workbookViewId="0">
      <selection activeCell="H41" sqref="H41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410" t="s">
        <v>119</v>
      </c>
      <c r="B1" s="410"/>
      <c r="C1" s="410"/>
      <c r="D1" s="410"/>
      <c r="E1" s="410"/>
      <c r="F1" s="410"/>
    </row>
    <row r="2" spans="1:6">
      <c r="A2" s="410" t="s">
        <v>115</v>
      </c>
      <c r="B2" s="410"/>
      <c r="C2" s="410"/>
      <c r="D2" s="410"/>
      <c r="E2" s="410"/>
      <c r="F2" s="410"/>
    </row>
    <row r="3" spans="1:6">
      <c r="A3" s="411" t="s">
        <v>276</v>
      </c>
      <c r="B3" s="411"/>
      <c r="C3" s="411"/>
      <c r="D3" s="411"/>
      <c r="E3" s="411"/>
      <c r="F3" s="411"/>
    </row>
    <row r="4" spans="1:6">
      <c r="A4" s="59" t="s">
        <v>116</v>
      </c>
      <c r="B4" s="37"/>
      <c r="C4" s="37"/>
      <c r="D4" s="37"/>
      <c r="E4" s="37"/>
      <c r="F4" s="37"/>
    </row>
    <row r="5" spans="1:6">
      <c r="A5" s="17"/>
      <c r="B5" s="412" t="s">
        <v>2</v>
      </c>
      <c r="C5" s="413" t="s">
        <v>3</v>
      </c>
      <c r="D5" s="415" t="s">
        <v>44</v>
      </c>
      <c r="E5" s="18" t="s">
        <v>45</v>
      </c>
      <c r="F5" s="18" t="s">
        <v>1</v>
      </c>
    </row>
    <row r="6" spans="1:6">
      <c r="A6" s="19"/>
      <c r="B6" s="412"/>
      <c r="C6" s="414"/>
      <c r="D6" s="416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5"/>
      <c r="E8" s="27"/>
      <c r="F8" s="27"/>
    </row>
    <row r="9" spans="1:6">
      <c r="A9" s="28"/>
      <c r="B9" s="22" t="s">
        <v>48</v>
      </c>
      <c r="C9" s="26">
        <v>41100001</v>
      </c>
      <c r="D9" s="265">
        <v>250000</v>
      </c>
      <c r="E9" s="29">
        <v>8105</v>
      </c>
      <c r="F9" s="29">
        <v>226391.77</v>
      </c>
    </row>
    <row r="10" spans="1:6">
      <c r="A10" s="28"/>
      <c r="B10" s="22" t="s">
        <v>49</v>
      </c>
      <c r="C10" s="26">
        <v>41100002</v>
      </c>
      <c r="D10" s="265">
        <v>60000</v>
      </c>
      <c r="E10" s="29">
        <v>8015.91</v>
      </c>
      <c r="F10" s="29">
        <v>71411.58</v>
      </c>
    </row>
    <row r="11" spans="1:6">
      <c r="A11" s="28"/>
      <c r="B11" s="22" t="s">
        <v>50</v>
      </c>
      <c r="C11" s="26">
        <v>41100003</v>
      </c>
      <c r="D11" s="265">
        <v>7000</v>
      </c>
      <c r="E11" s="29">
        <v>220</v>
      </c>
      <c r="F11" s="29">
        <v>6660</v>
      </c>
    </row>
    <row r="12" spans="1:6">
      <c r="A12" s="28"/>
      <c r="B12" s="30" t="s">
        <v>19</v>
      </c>
      <c r="C12" s="26"/>
      <c r="D12" s="266">
        <f>SUM(D9:D11)</f>
        <v>317000</v>
      </c>
      <c r="E12" s="32">
        <f>SUM(E8:E11)</f>
        <v>16340.91</v>
      </c>
      <c r="F12" s="32">
        <f>SUM(F8:F11)</f>
        <v>304463.34999999998</v>
      </c>
    </row>
    <row r="13" spans="1:6">
      <c r="A13" s="25" t="s">
        <v>51</v>
      </c>
      <c r="B13" s="22"/>
      <c r="C13" s="26"/>
      <c r="D13" s="267"/>
      <c r="E13" s="33"/>
      <c r="F13" s="33"/>
    </row>
    <row r="14" spans="1:6">
      <c r="A14" s="28"/>
      <c r="B14" s="22" t="s">
        <v>52</v>
      </c>
      <c r="C14" s="26">
        <v>41210004</v>
      </c>
      <c r="D14" s="265">
        <v>1500</v>
      </c>
      <c r="E14" s="29">
        <v>29.1</v>
      </c>
      <c r="F14" s="29">
        <v>1716.9</v>
      </c>
    </row>
    <row r="15" spans="1:6">
      <c r="A15" s="28"/>
      <c r="B15" s="22" t="s">
        <v>53</v>
      </c>
      <c r="C15" s="26">
        <v>41210005</v>
      </c>
      <c r="D15" s="265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5">
        <v>500</v>
      </c>
      <c r="E16" s="29">
        <v>85</v>
      </c>
      <c r="F16" s="29">
        <v>3261</v>
      </c>
    </row>
    <row r="17" spans="1:6">
      <c r="A17" s="28"/>
      <c r="B17" s="22" t="s">
        <v>122</v>
      </c>
      <c r="C17" s="26">
        <v>41210008</v>
      </c>
      <c r="D17" s="265">
        <v>0</v>
      </c>
      <c r="E17" s="29">
        <v>19700</v>
      </c>
      <c r="F17" s="29">
        <v>265520</v>
      </c>
    </row>
    <row r="18" spans="1:6">
      <c r="A18" s="28"/>
      <c r="B18" s="22" t="s">
        <v>55</v>
      </c>
      <c r="C18" s="26">
        <v>41210029</v>
      </c>
      <c r="D18" s="265">
        <v>500</v>
      </c>
      <c r="E18" s="29">
        <v>70</v>
      </c>
      <c r="F18" s="29">
        <v>1220</v>
      </c>
    </row>
    <row r="19" spans="1:6">
      <c r="A19" s="28"/>
      <c r="B19" s="22" t="s">
        <v>176</v>
      </c>
      <c r="C19" s="26">
        <v>41210030</v>
      </c>
      <c r="D19" s="265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5">
        <v>29000</v>
      </c>
      <c r="E20" s="29">
        <v>100</v>
      </c>
      <c r="F20" s="29">
        <v>1200</v>
      </c>
    </row>
    <row r="21" spans="1:6">
      <c r="A21" s="28"/>
      <c r="B21" s="22" t="s">
        <v>57</v>
      </c>
      <c r="C21" s="26">
        <v>41220010</v>
      </c>
      <c r="D21" s="265">
        <v>20000</v>
      </c>
      <c r="E21" s="29">
        <v>0</v>
      </c>
      <c r="F21" s="29">
        <v>44100</v>
      </c>
    </row>
    <row r="22" spans="1:6">
      <c r="A22" s="28"/>
      <c r="B22" s="22" t="s">
        <v>123</v>
      </c>
      <c r="C22" s="26">
        <v>41230007</v>
      </c>
      <c r="D22" s="265">
        <v>2500</v>
      </c>
      <c r="E22" s="29">
        <v>60</v>
      </c>
      <c r="F22" s="29">
        <v>980</v>
      </c>
    </row>
    <row r="23" spans="1:6">
      <c r="A23" s="28"/>
      <c r="B23" s="22" t="s">
        <v>58</v>
      </c>
      <c r="C23" s="26">
        <v>41239999</v>
      </c>
      <c r="D23" s="265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6">
        <f>SUM(D14:D23)</f>
        <v>334000</v>
      </c>
      <c r="E24" s="36">
        <f>SUM(E13:E23)</f>
        <v>20044.099999999999</v>
      </c>
      <c r="F24" s="36">
        <f>SUM(F13:F23)</f>
        <v>317997.90000000002</v>
      </c>
    </row>
    <row r="25" spans="1:6">
      <c r="A25" s="25" t="s">
        <v>59</v>
      </c>
      <c r="B25" s="22"/>
      <c r="C25" s="26"/>
      <c r="D25" s="265"/>
      <c r="E25" s="27"/>
      <c r="F25" s="27"/>
    </row>
    <row r="26" spans="1:6">
      <c r="A26" s="28"/>
      <c r="B26" s="22" t="s">
        <v>60</v>
      </c>
      <c r="C26" s="26">
        <v>413003</v>
      </c>
      <c r="D26" s="265">
        <v>180000</v>
      </c>
      <c r="E26" s="29">
        <v>65230.879999999997</v>
      </c>
      <c r="F26" s="29">
        <v>144931.39000000001</v>
      </c>
    </row>
    <row r="27" spans="1:6">
      <c r="A27" s="28"/>
      <c r="B27" s="30" t="s">
        <v>19</v>
      </c>
      <c r="C27" s="26"/>
      <c r="D27" s="266">
        <f>SUM(D26:D26)</f>
        <v>180000</v>
      </c>
      <c r="E27" s="36">
        <f>SUM(E26:E26)</f>
        <v>65230.879999999997</v>
      </c>
      <c r="F27" s="36">
        <f>SUM(F26:F26)</f>
        <v>144931.39000000001</v>
      </c>
    </row>
    <row r="28" spans="1:6">
      <c r="A28" s="25" t="s">
        <v>61</v>
      </c>
      <c r="B28" s="22"/>
      <c r="C28" s="26"/>
      <c r="D28" s="265"/>
      <c r="E28" s="33"/>
      <c r="F28" s="33"/>
    </row>
    <row r="29" spans="1:6">
      <c r="A29" s="25"/>
      <c r="B29" s="22"/>
      <c r="C29" s="26"/>
      <c r="D29" s="265">
        <v>0</v>
      </c>
      <c r="E29" s="27"/>
      <c r="F29" s="27"/>
    </row>
    <row r="30" spans="1:6">
      <c r="A30" s="25"/>
      <c r="B30" s="30" t="s">
        <v>19</v>
      </c>
      <c r="C30" s="26"/>
      <c r="D30" s="268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5"/>
      <c r="E31" s="33"/>
      <c r="F31" s="33"/>
    </row>
    <row r="32" spans="1:6">
      <c r="A32" s="28"/>
      <c r="B32" s="22" t="s">
        <v>63</v>
      </c>
      <c r="C32" s="26">
        <v>41500004</v>
      </c>
      <c r="D32" s="265">
        <v>70000</v>
      </c>
      <c r="E32" s="29">
        <v>0</v>
      </c>
      <c r="F32" s="29">
        <v>16000</v>
      </c>
    </row>
    <row r="33" spans="1:6">
      <c r="A33" s="28"/>
      <c r="B33" s="22" t="s">
        <v>64</v>
      </c>
      <c r="C33" s="26">
        <v>41599999</v>
      </c>
      <c r="D33" s="265">
        <v>150000</v>
      </c>
      <c r="E33" s="29">
        <v>0</v>
      </c>
      <c r="F33" s="29">
        <v>156930</v>
      </c>
    </row>
    <row r="34" spans="1:6">
      <c r="A34" s="28"/>
      <c r="B34" s="30" t="s">
        <v>19</v>
      </c>
      <c r="C34" s="26"/>
      <c r="D34" s="269">
        <f>SUM(D32:D33)</f>
        <v>220000</v>
      </c>
      <c r="E34" s="39">
        <f>SUM(E32:E33)</f>
        <v>0</v>
      </c>
      <c r="F34" s="39">
        <f>SUM(F32:F33)</f>
        <v>172930</v>
      </c>
    </row>
    <row r="35" spans="1:6">
      <c r="A35" s="69"/>
      <c r="B35" s="70"/>
      <c r="C35" s="71"/>
      <c r="D35" s="270"/>
      <c r="E35" s="72"/>
      <c r="F35" s="72"/>
    </row>
    <row r="36" spans="1:6">
      <c r="A36" s="318"/>
      <c r="B36" s="319"/>
      <c r="C36" s="320"/>
      <c r="D36" s="321"/>
      <c r="E36" s="322"/>
      <c r="F36" s="322"/>
    </row>
    <row r="37" spans="1:6">
      <c r="A37" s="38" t="s">
        <v>65</v>
      </c>
      <c r="B37" s="73"/>
      <c r="C37" s="20"/>
      <c r="D37" s="269">
        <v>0</v>
      </c>
      <c r="E37" s="33">
        <v>0</v>
      </c>
      <c r="F37" s="33">
        <v>0</v>
      </c>
    </row>
    <row r="38" spans="1:6">
      <c r="A38" s="25"/>
      <c r="B38" s="30" t="s">
        <v>19</v>
      </c>
      <c r="C38" s="26"/>
      <c r="D38" s="269">
        <f>SUM(D37)</f>
        <v>0</v>
      </c>
      <c r="E38" s="39">
        <f>SUM(E37)</f>
        <v>0</v>
      </c>
      <c r="F38" s="39">
        <f>SUM(F37)</f>
        <v>0</v>
      </c>
    </row>
    <row r="39" spans="1:6">
      <c r="A39" s="25" t="s">
        <v>66</v>
      </c>
      <c r="B39" s="22"/>
      <c r="C39" s="26"/>
      <c r="D39" s="267"/>
      <c r="E39" s="27"/>
      <c r="F39" s="27"/>
    </row>
    <row r="40" spans="1:6">
      <c r="A40" s="25" t="s">
        <v>67</v>
      </c>
      <c r="B40" s="22"/>
      <c r="C40" s="26"/>
      <c r="D40" s="267"/>
      <c r="E40" s="27"/>
      <c r="F40" s="27"/>
    </row>
    <row r="41" spans="1:6">
      <c r="A41" s="28"/>
      <c r="B41" s="22" t="s">
        <v>68</v>
      </c>
      <c r="C41" s="26">
        <v>42100001</v>
      </c>
      <c r="D41" s="265">
        <v>220000</v>
      </c>
      <c r="E41" s="29">
        <v>91051.24</v>
      </c>
      <c r="F41" s="29">
        <v>565304.47</v>
      </c>
    </row>
    <row r="42" spans="1:6">
      <c r="A42" s="28"/>
      <c r="B42" s="22" t="s">
        <v>69</v>
      </c>
      <c r="C42" s="26">
        <v>42100002</v>
      </c>
      <c r="D42" s="265">
        <v>8200000</v>
      </c>
      <c r="E42" s="29">
        <v>1647303.9</v>
      </c>
      <c r="F42" s="29">
        <v>9968288.5600000005</v>
      </c>
    </row>
    <row r="43" spans="1:6">
      <c r="A43" s="28"/>
      <c r="B43" s="22" t="s">
        <v>70</v>
      </c>
      <c r="C43" s="26">
        <v>42100004</v>
      </c>
      <c r="D43" s="265">
        <v>3200000</v>
      </c>
      <c r="E43" s="29">
        <v>290283.40000000002</v>
      </c>
      <c r="F43" s="29">
        <v>3458114.77</v>
      </c>
    </row>
    <row r="44" spans="1:6">
      <c r="A44" s="28"/>
      <c r="B44" s="22" t="s">
        <v>71</v>
      </c>
      <c r="C44" s="26">
        <v>42100005</v>
      </c>
      <c r="D44" s="265">
        <v>130000</v>
      </c>
      <c r="E44" s="29">
        <v>61318</v>
      </c>
      <c r="F44" s="29">
        <v>120031.87</v>
      </c>
    </row>
    <row r="45" spans="1:6">
      <c r="A45" s="28"/>
      <c r="B45" s="22" t="s">
        <v>72</v>
      </c>
      <c r="C45" s="26">
        <v>42100006</v>
      </c>
      <c r="D45" s="265">
        <v>0</v>
      </c>
      <c r="E45" s="29">
        <v>0</v>
      </c>
      <c r="F45" s="29">
        <v>0</v>
      </c>
    </row>
    <row r="46" spans="1:6">
      <c r="A46" s="28"/>
      <c r="B46" s="22" t="s">
        <v>73</v>
      </c>
      <c r="C46" s="26">
        <v>42100007</v>
      </c>
      <c r="D46" s="265">
        <v>5300000</v>
      </c>
      <c r="E46" s="29">
        <v>554896.06000000006</v>
      </c>
      <c r="F46" s="29">
        <v>7484213.7999999998</v>
      </c>
    </row>
    <row r="47" spans="1:6">
      <c r="A47" s="28"/>
      <c r="B47" s="22" t="s">
        <v>185</v>
      </c>
      <c r="C47" s="26">
        <v>42100010</v>
      </c>
      <c r="D47" s="265">
        <v>0</v>
      </c>
      <c r="E47" s="29">
        <v>0</v>
      </c>
      <c r="F47" s="29">
        <v>0</v>
      </c>
    </row>
    <row r="48" spans="1:6">
      <c r="A48" s="28"/>
      <c r="B48" s="22" t="s">
        <v>74</v>
      </c>
      <c r="C48" s="26">
        <v>42100011</v>
      </c>
      <c r="D48" s="265">
        <v>0</v>
      </c>
      <c r="E48" s="29">
        <v>0</v>
      </c>
      <c r="F48" s="29">
        <v>1032.25</v>
      </c>
    </row>
    <row r="49" spans="1:8">
      <c r="A49" s="28"/>
      <c r="B49" s="22" t="s">
        <v>75</v>
      </c>
      <c r="C49" s="26">
        <v>42100012</v>
      </c>
      <c r="D49" s="265">
        <v>120000</v>
      </c>
      <c r="E49" s="29">
        <v>55278.83</v>
      </c>
      <c r="F49" s="29">
        <v>206931.15</v>
      </c>
    </row>
    <row r="50" spans="1:8">
      <c r="A50" s="28"/>
      <c r="B50" s="22" t="s">
        <v>120</v>
      </c>
      <c r="C50" s="26">
        <v>42100013</v>
      </c>
      <c r="D50" s="265">
        <v>620000</v>
      </c>
      <c r="E50" s="29">
        <v>0</v>
      </c>
      <c r="F50" s="29">
        <v>469693.4</v>
      </c>
    </row>
    <row r="51" spans="1:8">
      <c r="A51" s="28"/>
      <c r="B51" s="22" t="s">
        <v>76</v>
      </c>
      <c r="C51" s="26">
        <v>42100014</v>
      </c>
      <c r="D51" s="265">
        <v>2000</v>
      </c>
      <c r="E51" s="29">
        <v>0</v>
      </c>
      <c r="F51" s="29">
        <v>2022.35</v>
      </c>
    </row>
    <row r="52" spans="1:8">
      <c r="A52" s="28"/>
      <c r="B52" s="22" t="s">
        <v>77</v>
      </c>
      <c r="C52" s="26">
        <v>42100015</v>
      </c>
      <c r="D52" s="265">
        <v>520000</v>
      </c>
      <c r="E52" s="40">
        <v>23733</v>
      </c>
      <c r="F52" s="29">
        <v>761971</v>
      </c>
    </row>
    <row r="53" spans="1:8">
      <c r="A53" s="28"/>
      <c r="B53" s="22" t="s">
        <v>78</v>
      </c>
      <c r="C53" s="26">
        <v>42100017</v>
      </c>
      <c r="D53" s="265">
        <v>0</v>
      </c>
      <c r="E53" s="40">
        <v>1530</v>
      </c>
      <c r="F53" s="29">
        <v>15840</v>
      </c>
    </row>
    <row r="54" spans="1:8">
      <c r="A54" s="28"/>
      <c r="B54" s="22" t="s">
        <v>79</v>
      </c>
      <c r="C54" s="26">
        <v>42199999</v>
      </c>
      <c r="D54" s="271">
        <v>0</v>
      </c>
      <c r="E54" s="41">
        <v>0</v>
      </c>
      <c r="F54" s="29">
        <f t="shared" ref="F54" si="1">E54</f>
        <v>0</v>
      </c>
    </row>
    <row r="55" spans="1:8">
      <c r="A55" s="28"/>
      <c r="B55" s="30" t="s">
        <v>19</v>
      </c>
      <c r="C55" s="26"/>
      <c r="D55" s="266">
        <f>SUM(D41:D54)</f>
        <v>18312000</v>
      </c>
      <c r="E55" s="35">
        <f>SUM(E41:E54)</f>
        <v>2725394.43</v>
      </c>
      <c r="F55" s="35">
        <f>SUM(F41:F54)</f>
        <v>23053443.619999997</v>
      </c>
    </row>
    <row r="56" spans="1:8">
      <c r="A56" s="25" t="s">
        <v>80</v>
      </c>
      <c r="B56" s="22"/>
      <c r="C56" s="26"/>
      <c r="D56" s="265"/>
      <c r="E56" s="29"/>
      <c r="F56" s="29"/>
    </row>
    <row r="57" spans="1:8">
      <c r="A57" s="25" t="s">
        <v>81</v>
      </c>
      <c r="B57" s="22"/>
      <c r="C57" s="26">
        <v>431002</v>
      </c>
      <c r="D57" s="267"/>
      <c r="E57" s="27"/>
      <c r="F57" s="27"/>
    </row>
    <row r="58" spans="1:8">
      <c r="A58" s="28"/>
      <c r="B58" s="22" t="s">
        <v>82</v>
      </c>
      <c r="C58" s="26"/>
      <c r="D58" s="265"/>
      <c r="E58" s="29"/>
      <c r="F58" s="29"/>
    </row>
    <row r="59" spans="1:8">
      <c r="A59" s="28"/>
      <c r="B59" s="22" t="s">
        <v>83</v>
      </c>
      <c r="C59" s="26">
        <v>43100002</v>
      </c>
      <c r="D59" s="265">
        <v>30000000</v>
      </c>
      <c r="E59" s="29">
        <v>0</v>
      </c>
      <c r="F59" s="29">
        <v>6485020</v>
      </c>
    </row>
    <row r="60" spans="1:8">
      <c r="A60" s="28"/>
      <c r="B60" s="22" t="s">
        <v>86</v>
      </c>
      <c r="C60" s="26"/>
      <c r="D60" s="265"/>
      <c r="E60" s="29"/>
      <c r="F60" s="29">
        <f t="shared" ref="F60:F75" si="2">E60</f>
        <v>0</v>
      </c>
    </row>
    <row r="61" spans="1:8">
      <c r="A61" s="28"/>
      <c r="B61" s="22" t="s">
        <v>87</v>
      </c>
      <c r="C61" s="26"/>
      <c r="D61" s="265"/>
      <c r="E61" s="29">
        <v>701200</v>
      </c>
      <c r="F61" s="29">
        <v>9672600</v>
      </c>
      <c r="H61" s="16" t="s">
        <v>165</v>
      </c>
    </row>
    <row r="62" spans="1:8">
      <c r="A62" s="28"/>
      <c r="B62" s="22" t="s">
        <v>88</v>
      </c>
      <c r="C62" s="26"/>
      <c r="D62" s="265"/>
      <c r="E62" s="29">
        <v>5600</v>
      </c>
      <c r="F62" s="29">
        <v>2624000</v>
      </c>
    </row>
    <row r="63" spans="1:8">
      <c r="A63" s="28"/>
      <c r="B63" s="22" t="s">
        <v>89</v>
      </c>
      <c r="C63" s="26"/>
      <c r="D63" s="265"/>
      <c r="E63" s="29"/>
      <c r="F63" s="29">
        <f t="shared" si="2"/>
        <v>0</v>
      </c>
    </row>
    <row r="64" spans="1:8">
      <c r="A64" s="28"/>
      <c r="B64" s="22" t="s">
        <v>90</v>
      </c>
      <c r="C64" s="26"/>
      <c r="D64" s="265"/>
      <c r="E64" s="29">
        <v>4000</v>
      </c>
      <c r="F64" s="29">
        <v>49500</v>
      </c>
    </row>
    <row r="65" spans="1:7">
      <c r="A65" s="28"/>
      <c r="B65" s="22" t="s">
        <v>84</v>
      </c>
      <c r="C65" s="26"/>
      <c r="D65" s="265"/>
      <c r="E65" s="29"/>
      <c r="F65" s="29">
        <f t="shared" si="2"/>
        <v>0</v>
      </c>
    </row>
    <row r="66" spans="1:7">
      <c r="A66" s="28"/>
      <c r="B66" s="22" t="s">
        <v>91</v>
      </c>
      <c r="C66" s="26"/>
      <c r="D66" s="265"/>
      <c r="E66" s="29"/>
      <c r="F66" s="29">
        <f t="shared" si="2"/>
        <v>0</v>
      </c>
    </row>
    <row r="67" spans="1:7">
      <c r="A67" s="28"/>
      <c r="B67" s="22" t="s">
        <v>92</v>
      </c>
      <c r="C67" s="26"/>
      <c r="D67" s="265"/>
      <c r="E67" s="29">
        <v>0</v>
      </c>
      <c r="F67" s="29">
        <v>396947</v>
      </c>
    </row>
    <row r="68" spans="1:7">
      <c r="A68" s="28"/>
      <c r="B68" s="22" t="s">
        <v>93</v>
      </c>
      <c r="C68" s="26"/>
      <c r="D68" s="265"/>
      <c r="E68" s="29"/>
      <c r="F68" s="29">
        <f t="shared" si="2"/>
        <v>0</v>
      </c>
    </row>
    <row r="69" spans="1:7">
      <c r="A69" s="28"/>
      <c r="B69" s="22" t="s">
        <v>121</v>
      </c>
      <c r="C69" s="26"/>
      <c r="D69" s="265"/>
      <c r="E69" s="29">
        <v>0</v>
      </c>
      <c r="F69" s="29">
        <v>1015600</v>
      </c>
    </row>
    <row r="70" spans="1:7">
      <c r="A70" s="69"/>
      <c r="B70" s="69"/>
      <c r="C70" s="71"/>
      <c r="D70" s="323"/>
      <c r="E70" s="324"/>
      <c r="F70" s="324"/>
    </row>
    <row r="71" spans="1:7">
      <c r="A71" s="318"/>
      <c r="B71" s="318"/>
      <c r="C71" s="320"/>
      <c r="D71" s="325"/>
      <c r="E71" s="326"/>
      <c r="F71" s="326"/>
    </row>
    <row r="72" spans="1:7">
      <c r="A72" s="28"/>
      <c r="B72" s="22"/>
      <c r="C72" s="26"/>
      <c r="D72" s="265"/>
      <c r="E72" s="29"/>
      <c r="F72" s="29"/>
    </row>
    <row r="73" spans="1:7">
      <c r="A73" s="28"/>
      <c r="B73" s="22" t="s">
        <v>186</v>
      </c>
      <c r="C73" s="26"/>
      <c r="D73" s="265"/>
      <c r="E73" s="29"/>
      <c r="F73" s="29"/>
      <c r="G73" s="16" t="s">
        <v>125</v>
      </c>
    </row>
    <row r="74" spans="1:7">
      <c r="A74" s="28"/>
      <c r="B74" s="22" t="s">
        <v>204</v>
      </c>
      <c r="C74" s="26"/>
      <c r="D74" s="265"/>
      <c r="E74" s="29">
        <v>179440</v>
      </c>
      <c r="F74" s="29">
        <v>2820760</v>
      </c>
      <c r="G74" s="16" t="s">
        <v>125</v>
      </c>
    </row>
    <row r="75" spans="1:7">
      <c r="A75" s="28"/>
      <c r="B75" s="22" t="s">
        <v>94</v>
      </c>
      <c r="C75" s="26"/>
      <c r="D75" s="265"/>
      <c r="E75" s="29">
        <v>0</v>
      </c>
      <c r="F75" s="29">
        <f t="shared" si="2"/>
        <v>0</v>
      </c>
    </row>
    <row r="76" spans="1:7">
      <c r="A76" s="28"/>
      <c r="B76" s="22" t="s">
        <v>95</v>
      </c>
      <c r="C76" s="26"/>
      <c r="D76" s="265"/>
      <c r="E76" s="29">
        <v>0</v>
      </c>
      <c r="F76" s="29">
        <v>323000</v>
      </c>
    </row>
    <row r="77" spans="1:7">
      <c r="A77" s="28"/>
      <c r="B77" s="22" t="s">
        <v>96</v>
      </c>
      <c r="C77" s="26"/>
      <c r="D77" s="265"/>
      <c r="E77" s="29"/>
      <c r="F77" s="29"/>
    </row>
    <row r="78" spans="1:7">
      <c r="A78" s="28"/>
      <c r="B78" s="22" t="s">
        <v>97</v>
      </c>
      <c r="C78" s="26"/>
      <c r="D78" s="265"/>
      <c r="E78" s="29">
        <v>0</v>
      </c>
      <c r="F78" s="29">
        <v>1342553</v>
      </c>
    </row>
    <row r="79" spans="1:7">
      <c r="A79" s="28"/>
      <c r="B79" s="22" t="s">
        <v>98</v>
      </c>
      <c r="C79" s="26"/>
      <c r="D79" s="265"/>
      <c r="E79" s="29"/>
      <c r="F79" s="29">
        <v>0</v>
      </c>
    </row>
    <row r="80" spans="1:7">
      <c r="A80" s="28"/>
      <c r="B80" s="22" t="s">
        <v>97</v>
      </c>
      <c r="C80" s="26"/>
      <c r="D80" s="265"/>
      <c r="E80" s="29">
        <v>0</v>
      </c>
      <c r="F80" s="29">
        <v>2822080</v>
      </c>
    </row>
    <row r="81" spans="1:6">
      <c r="A81" s="28"/>
      <c r="B81" s="22" t="s">
        <v>124</v>
      </c>
      <c r="C81" s="26"/>
      <c r="D81" s="265"/>
      <c r="E81" s="29">
        <v>0</v>
      </c>
      <c r="F81" s="29">
        <v>0</v>
      </c>
    </row>
    <row r="82" spans="1:6">
      <c r="A82" s="28"/>
      <c r="B82" s="22" t="s">
        <v>239</v>
      </c>
      <c r="C82" s="26"/>
      <c r="D82" s="265"/>
      <c r="E82" s="29">
        <v>0</v>
      </c>
      <c r="F82" s="29">
        <v>180000</v>
      </c>
    </row>
    <row r="83" spans="1:6">
      <c r="A83" s="28"/>
      <c r="B83" s="22" t="s">
        <v>266</v>
      </c>
      <c r="C83" s="26"/>
      <c r="D83" s="265"/>
      <c r="E83" s="29">
        <v>0</v>
      </c>
      <c r="F83" s="29">
        <v>58320</v>
      </c>
    </row>
    <row r="84" spans="1:6">
      <c r="A84" s="28"/>
      <c r="B84" s="22" t="s">
        <v>267</v>
      </c>
      <c r="C84" s="26"/>
      <c r="D84" s="265"/>
      <c r="E84" s="29">
        <v>5832</v>
      </c>
      <c r="F84" s="29">
        <v>11664</v>
      </c>
    </row>
    <row r="85" spans="1:6">
      <c r="A85" s="28"/>
      <c r="B85" s="22" t="s">
        <v>268</v>
      </c>
      <c r="C85" s="26"/>
      <c r="D85" s="265"/>
      <c r="E85" s="29">
        <v>0</v>
      </c>
      <c r="F85" s="29">
        <v>85570</v>
      </c>
    </row>
    <row r="86" spans="1:6">
      <c r="A86" s="28"/>
      <c r="B86" s="22" t="s">
        <v>269</v>
      </c>
      <c r="C86" s="26"/>
      <c r="D86" s="265"/>
      <c r="E86" s="29">
        <v>0</v>
      </c>
      <c r="F86" s="29">
        <v>59700</v>
      </c>
    </row>
    <row r="87" spans="1:6">
      <c r="A87" s="28"/>
      <c r="B87" s="22" t="s">
        <v>270</v>
      </c>
      <c r="C87" s="26"/>
      <c r="D87" s="265"/>
      <c r="E87" s="29">
        <v>0</v>
      </c>
      <c r="F87" s="29">
        <v>39800</v>
      </c>
    </row>
    <row r="88" spans="1:6">
      <c r="A88" s="28"/>
      <c r="B88" s="22" t="s">
        <v>271</v>
      </c>
      <c r="C88" s="26"/>
      <c r="D88" s="265"/>
      <c r="E88" s="29">
        <v>0</v>
      </c>
      <c r="F88" s="29">
        <v>39800</v>
      </c>
    </row>
    <row r="89" spans="1:6">
      <c r="A89" s="28"/>
      <c r="B89" s="22"/>
      <c r="C89" s="26"/>
      <c r="D89" s="265"/>
      <c r="E89" s="29"/>
      <c r="F89" s="29"/>
    </row>
    <row r="90" spans="1:6">
      <c r="A90" s="28"/>
      <c r="B90" s="22"/>
      <c r="C90" s="26"/>
      <c r="D90" s="265"/>
      <c r="E90" s="29"/>
      <c r="F90" s="29"/>
    </row>
    <row r="91" spans="1:6">
      <c r="A91" s="28"/>
      <c r="B91" s="22"/>
      <c r="C91" s="26"/>
      <c r="D91" s="265"/>
      <c r="E91" s="29"/>
      <c r="F91" s="29"/>
    </row>
    <row r="92" spans="1:6">
      <c r="A92" s="28"/>
      <c r="B92" s="22"/>
      <c r="C92" s="26"/>
      <c r="D92" s="265"/>
      <c r="E92" s="29"/>
      <c r="F92" s="29"/>
    </row>
    <row r="93" spans="1:6">
      <c r="A93" s="28"/>
      <c r="B93" s="22"/>
      <c r="C93" s="26"/>
      <c r="D93" s="265"/>
      <c r="E93" s="29"/>
      <c r="F93" s="29"/>
    </row>
    <row r="94" spans="1:6">
      <c r="A94" s="28"/>
      <c r="B94" s="30" t="s">
        <v>19</v>
      </c>
      <c r="C94" s="26"/>
      <c r="D94" s="266">
        <f>SUM(D58:D59)</f>
        <v>30000000</v>
      </c>
      <c r="E94" s="35">
        <f>SUM(E58:E88)</f>
        <v>896072</v>
      </c>
      <c r="F94" s="35">
        <f>SUM(F58:F88)</f>
        <v>28026914</v>
      </c>
    </row>
    <row r="95" spans="1:6">
      <c r="A95" s="300" t="s">
        <v>264</v>
      </c>
      <c r="B95" s="30"/>
      <c r="C95" s="26"/>
      <c r="D95" s="266"/>
      <c r="E95" s="35"/>
      <c r="F95" s="35"/>
    </row>
    <row r="96" spans="1:6">
      <c r="A96" s="301"/>
      <c r="B96" s="292" t="s">
        <v>265</v>
      </c>
      <c r="C96" s="26"/>
      <c r="D96" s="266"/>
      <c r="E96" s="31">
        <v>0</v>
      </c>
      <c r="F96" s="31">
        <v>28200</v>
      </c>
    </row>
    <row r="97" spans="1:6">
      <c r="A97" s="28"/>
      <c r="B97" s="30" t="s">
        <v>19</v>
      </c>
      <c r="C97" s="26"/>
      <c r="D97" s="266"/>
      <c r="E97" s="35">
        <f>SUM(E96)</f>
        <v>0</v>
      </c>
      <c r="F97" s="35">
        <f>SUM(F96)</f>
        <v>28200</v>
      </c>
    </row>
    <row r="98" spans="1:6">
      <c r="A98" s="28"/>
      <c r="B98" s="30"/>
      <c r="C98" s="26"/>
      <c r="D98" s="266"/>
      <c r="E98" s="35"/>
      <c r="F98" s="35"/>
    </row>
    <row r="99" spans="1:6" ht="27" customHeight="1">
      <c r="A99" s="43"/>
      <c r="B99" s="44" t="s">
        <v>85</v>
      </c>
      <c r="C99" s="45"/>
      <c r="D99" s="272">
        <f>SUM(D12,D24:D25,D27,D34,D55,D94)</f>
        <v>49363000</v>
      </c>
      <c r="E99" s="42">
        <f>SUM(E12,E24,E27,E30,E34,E38,E55,E94,E97)</f>
        <v>3723082.3200000003</v>
      </c>
      <c r="F99" s="42">
        <f>SUM(F12,F24,F27,F30,F34,F38,F55,F94,F97)</f>
        <v>52048880.259999998</v>
      </c>
    </row>
    <row r="104" spans="1:6">
      <c r="B104" s="143"/>
      <c r="C104" s="417"/>
      <c r="D104" s="417"/>
      <c r="E104" s="417"/>
    </row>
    <row r="105" spans="1:6">
      <c r="B105" s="144"/>
      <c r="C105" s="417"/>
      <c r="D105" s="417"/>
      <c r="E105" s="417"/>
    </row>
    <row r="106" spans="1:6">
      <c r="B106" s="291"/>
      <c r="C106" s="409"/>
      <c r="D106" s="409"/>
      <c r="E106" s="409"/>
    </row>
    <row r="107" spans="1:6">
      <c r="B107" s="291"/>
      <c r="C107" s="291"/>
      <c r="D107" s="291"/>
      <c r="E107" s="291"/>
    </row>
    <row r="108" spans="1:6">
      <c r="B108" s="291"/>
      <c r="C108" s="291"/>
      <c r="D108" s="291"/>
      <c r="E108" s="291"/>
    </row>
    <row r="110" spans="1:6">
      <c r="B110" s="417"/>
      <c r="C110" s="417"/>
      <c r="D110" s="417"/>
    </row>
    <row r="111" spans="1:6">
      <c r="B111" s="417"/>
      <c r="C111" s="417"/>
      <c r="D111" s="417"/>
    </row>
    <row r="112" spans="1:6">
      <c r="B112" s="409"/>
      <c r="C112" s="409"/>
      <c r="D112" s="409"/>
    </row>
  </sheetData>
  <mergeCells count="12">
    <mergeCell ref="B112:D112"/>
    <mergeCell ref="A1:F1"/>
    <mergeCell ref="A2:F2"/>
    <mergeCell ref="A3:F3"/>
    <mergeCell ref="B5:B6"/>
    <mergeCell ref="C5:C6"/>
    <mergeCell ref="D5:D6"/>
    <mergeCell ref="C105:E105"/>
    <mergeCell ref="C104:E104"/>
    <mergeCell ref="C106:E106"/>
    <mergeCell ref="B110:D110"/>
    <mergeCell ref="B111:D111"/>
  </mergeCells>
  <pageMargins left="0.19685039370078741" right="0.15748031496062992" top="0" bottom="0" header="0.15748031496062992" footer="0.15748031496062992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F32" sqref="F32:H32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18" t="s">
        <v>119</v>
      </c>
      <c r="B1" s="418"/>
      <c r="C1" s="418"/>
      <c r="D1" s="418"/>
      <c r="E1" s="418"/>
      <c r="F1" s="418"/>
      <c r="G1" s="418"/>
    </row>
    <row r="2" spans="1:7">
      <c r="A2" s="418" t="s">
        <v>115</v>
      </c>
      <c r="B2" s="418"/>
      <c r="C2" s="418"/>
      <c r="D2" s="418"/>
      <c r="E2" s="418"/>
      <c r="F2" s="418"/>
      <c r="G2" s="418"/>
    </row>
    <row r="3" spans="1:7">
      <c r="A3" s="418" t="s">
        <v>277</v>
      </c>
      <c r="B3" s="418"/>
      <c r="C3" s="418"/>
      <c r="D3" s="418"/>
      <c r="E3" s="418"/>
      <c r="F3" s="418"/>
      <c r="G3" s="418"/>
    </row>
    <row r="4" spans="1:7">
      <c r="A4" s="419" t="s">
        <v>117</v>
      </c>
      <c r="B4" s="419"/>
      <c r="C4" s="419"/>
      <c r="D4" s="419"/>
      <c r="E4" s="419"/>
      <c r="F4" s="419"/>
      <c r="G4" s="41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240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241</v>
      </c>
      <c r="D9" s="50"/>
      <c r="E9" s="50" t="s">
        <v>110</v>
      </c>
      <c r="F9" s="50" t="s">
        <v>253</v>
      </c>
      <c r="G9" s="51"/>
    </row>
    <row r="10" spans="1:7">
      <c r="A10" s="50" t="s">
        <v>105</v>
      </c>
      <c r="B10" s="50" t="s">
        <v>242</v>
      </c>
      <c r="C10" s="50" t="s">
        <v>243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253</v>
      </c>
      <c r="G11" s="51"/>
    </row>
    <row r="12" spans="1:7">
      <c r="A12" s="50" t="s">
        <v>105</v>
      </c>
      <c r="B12" s="50" t="s">
        <v>242</v>
      </c>
      <c r="C12" s="50" t="s">
        <v>244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245</v>
      </c>
      <c r="C14" s="50" t="s">
        <v>246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253</v>
      </c>
      <c r="G15" s="51"/>
    </row>
    <row r="16" spans="1:7">
      <c r="A16" s="50" t="s">
        <v>105</v>
      </c>
      <c r="B16" s="50" t="s">
        <v>247</v>
      </c>
      <c r="C16" s="50" t="s">
        <v>248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253</v>
      </c>
      <c r="G17" s="51"/>
    </row>
    <row r="18" spans="1:8">
      <c r="A18" s="50" t="s">
        <v>105</v>
      </c>
      <c r="B18" s="50" t="s">
        <v>106</v>
      </c>
      <c r="C18" s="50" t="s">
        <v>249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254</v>
      </c>
      <c r="G19" s="51"/>
    </row>
    <row r="20" spans="1:8">
      <c r="A20" s="50" t="s">
        <v>105</v>
      </c>
      <c r="B20" s="50" t="s">
        <v>250</v>
      </c>
      <c r="C20" s="50" t="s">
        <v>251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253</v>
      </c>
      <c r="G21" s="51"/>
    </row>
    <row r="22" spans="1:8">
      <c r="A22" s="50" t="s">
        <v>105</v>
      </c>
      <c r="B22" s="50" t="s">
        <v>250</v>
      </c>
      <c r="C22" s="50" t="s">
        <v>252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255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20" t="s">
        <v>19</v>
      </c>
      <c r="B26" s="421"/>
      <c r="C26" s="421"/>
      <c r="D26" s="421"/>
      <c r="E26" s="421"/>
      <c r="F26" s="422"/>
      <c r="G26" s="52">
        <f>SUM(G5:G25)</f>
        <v>38109.79</v>
      </c>
    </row>
    <row r="31" spans="1:8">
      <c r="B31" s="143"/>
      <c r="E31" s="143"/>
      <c r="F31" s="417"/>
      <c r="G31" s="417"/>
      <c r="H31" s="417"/>
    </row>
    <row r="32" spans="1:8">
      <c r="B32" s="264"/>
      <c r="E32" s="264"/>
      <c r="F32" s="417"/>
      <c r="G32" s="417"/>
      <c r="H32" s="417"/>
    </row>
    <row r="33" spans="2:8">
      <c r="B33" s="263"/>
      <c r="E33" s="263"/>
      <c r="F33" s="409"/>
      <c r="G33" s="409"/>
      <c r="H33" s="40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17"/>
      <c r="F37" s="417"/>
      <c r="G37" s="14"/>
      <c r="H37" s="14"/>
    </row>
    <row r="38" spans="2:8" ht="23.25">
      <c r="E38" s="409"/>
      <c r="F38" s="40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9"/>
  <sheetViews>
    <sheetView topLeftCell="A13" workbookViewId="0">
      <selection activeCell="K25" sqref="K25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18" t="s">
        <v>119</v>
      </c>
      <c r="B1" s="418"/>
      <c r="C1" s="418"/>
      <c r="D1" s="418"/>
      <c r="E1" s="418"/>
      <c r="F1" s="418"/>
      <c r="G1" s="418"/>
    </row>
    <row r="2" spans="1:7">
      <c r="A2" s="418" t="s">
        <v>305</v>
      </c>
      <c r="B2" s="418"/>
      <c r="C2" s="418"/>
      <c r="D2" s="418"/>
      <c r="E2" s="418"/>
      <c r="F2" s="418"/>
      <c r="G2" s="418"/>
    </row>
    <row r="3" spans="1:7">
      <c r="A3" s="418" t="s">
        <v>277</v>
      </c>
      <c r="B3" s="418"/>
      <c r="C3" s="418"/>
      <c r="D3" s="418"/>
      <c r="E3" s="418"/>
      <c r="F3" s="418"/>
      <c r="G3" s="418"/>
    </row>
    <row r="4" spans="1:7">
      <c r="A4" s="419" t="s">
        <v>117</v>
      </c>
      <c r="B4" s="419"/>
      <c r="C4" s="419"/>
      <c r="D4" s="419"/>
      <c r="E4" s="419"/>
      <c r="F4" s="419"/>
      <c r="G4" s="41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142620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240</v>
      </c>
      <c r="D8" s="50" t="s">
        <v>27</v>
      </c>
      <c r="E8" s="50" t="s">
        <v>108</v>
      </c>
      <c r="F8" s="50" t="s">
        <v>109</v>
      </c>
      <c r="G8" s="51">
        <v>28560</v>
      </c>
    </row>
    <row r="9" spans="1:7">
      <c r="A9" s="50"/>
      <c r="B9" s="50"/>
      <c r="C9" s="50" t="s">
        <v>241</v>
      </c>
      <c r="D9" s="50"/>
      <c r="E9" s="50" t="s">
        <v>110</v>
      </c>
      <c r="F9" s="50" t="s">
        <v>253</v>
      </c>
      <c r="G9" s="51"/>
    </row>
    <row r="10" spans="1:7">
      <c r="A10" s="50" t="s">
        <v>105</v>
      </c>
      <c r="B10" s="50" t="s">
        <v>242</v>
      </c>
      <c r="C10" s="50" t="s">
        <v>243</v>
      </c>
      <c r="D10" s="50" t="s">
        <v>27</v>
      </c>
      <c r="E10" s="50" t="s">
        <v>108</v>
      </c>
      <c r="F10" s="50" t="s">
        <v>109</v>
      </c>
      <c r="G10" s="51">
        <v>26980</v>
      </c>
    </row>
    <row r="11" spans="1:7">
      <c r="A11" s="50"/>
      <c r="B11" s="50"/>
      <c r="C11" s="50"/>
      <c r="D11" s="50"/>
      <c r="E11" s="50" t="s">
        <v>110</v>
      </c>
      <c r="F11" s="50" t="s">
        <v>253</v>
      </c>
      <c r="G11" s="51"/>
    </row>
    <row r="12" spans="1:7">
      <c r="A12" s="50" t="s">
        <v>105</v>
      </c>
      <c r="B12" s="50" t="s">
        <v>242</v>
      </c>
      <c r="C12" s="50" t="s">
        <v>244</v>
      </c>
      <c r="D12" s="50" t="s">
        <v>27</v>
      </c>
      <c r="E12" s="50" t="s">
        <v>108</v>
      </c>
      <c r="F12" s="50" t="s">
        <v>109</v>
      </c>
      <c r="G12" s="51">
        <v>246210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245</v>
      </c>
      <c r="C14" s="50" t="s">
        <v>246</v>
      </c>
      <c r="D14" s="50" t="s">
        <v>27</v>
      </c>
      <c r="E14" s="50" t="s">
        <v>108</v>
      </c>
      <c r="F14" s="50" t="s">
        <v>109</v>
      </c>
      <c r="G14" s="51">
        <v>25970</v>
      </c>
    </row>
    <row r="15" spans="1:7">
      <c r="A15" s="50"/>
      <c r="B15" s="50"/>
      <c r="C15" s="50"/>
      <c r="D15" s="50"/>
      <c r="E15" s="50" t="s">
        <v>110</v>
      </c>
      <c r="F15" s="50" t="s">
        <v>253</v>
      </c>
      <c r="G15" s="51"/>
    </row>
    <row r="16" spans="1:7">
      <c r="A16" s="50" t="s">
        <v>105</v>
      </c>
      <c r="B16" s="50" t="s">
        <v>247</v>
      </c>
      <c r="C16" s="50" t="s">
        <v>248</v>
      </c>
      <c r="D16" s="50" t="s">
        <v>27</v>
      </c>
      <c r="E16" s="50" t="s">
        <v>108</v>
      </c>
      <c r="F16" s="50" t="s">
        <v>109</v>
      </c>
      <c r="G16" s="51">
        <v>28560</v>
      </c>
    </row>
    <row r="17" spans="1:8">
      <c r="A17" s="50"/>
      <c r="B17" s="50"/>
      <c r="C17" s="50"/>
      <c r="D17" s="50"/>
      <c r="E17" s="50" t="s">
        <v>110</v>
      </c>
      <c r="F17" s="50" t="s">
        <v>253</v>
      </c>
      <c r="G17" s="51"/>
    </row>
    <row r="18" spans="1:8">
      <c r="A18" s="50" t="s">
        <v>105</v>
      </c>
      <c r="B18" s="50" t="s">
        <v>106</v>
      </c>
      <c r="C18" s="50" t="s">
        <v>249</v>
      </c>
      <c r="D18" s="50" t="s">
        <v>27</v>
      </c>
      <c r="E18" s="50" t="s">
        <v>108</v>
      </c>
      <c r="F18" s="50" t="s">
        <v>109</v>
      </c>
      <c r="G18" s="51">
        <v>118770</v>
      </c>
    </row>
    <row r="19" spans="1:8">
      <c r="A19" s="50"/>
      <c r="B19" s="50"/>
      <c r="C19" s="50"/>
      <c r="D19" s="50"/>
      <c r="E19" s="50" t="s">
        <v>110</v>
      </c>
      <c r="F19" s="50" t="s">
        <v>254</v>
      </c>
      <c r="G19" s="51"/>
    </row>
    <row r="20" spans="1:8">
      <c r="A20" s="50" t="s">
        <v>105</v>
      </c>
      <c r="B20" s="50" t="s">
        <v>250</v>
      </c>
      <c r="C20" s="50" t="s">
        <v>251</v>
      </c>
      <c r="D20" s="50" t="s">
        <v>27</v>
      </c>
      <c r="E20" s="50" t="s">
        <v>108</v>
      </c>
      <c r="F20" s="50" t="s">
        <v>109</v>
      </c>
      <c r="G20" s="51">
        <v>87140</v>
      </c>
    </row>
    <row r="21" spans="1:8">
      <c r="A21" s="50"/>
      <c r="B21" s="50"/>
      <c r="C21" s="50"/>
      <c r="D21" s="50"/>
      <c r="E21" s="50" t="s">
        <v>110</v>
      </c>
      <c r="F21" s="50" t="s">
        <v>253</v>
      </c>
      <c r="G21" s="51"/>
    </row>
    <row r="22" spans="1:8">
      <c r="A22" s="50" t="s">
        <v>105</v>
      </c>
      <c r="B22" s="50" t="s">
        <v>250</v>
      </c>
      <c r="C22" s="50" t="s">
        <v>252</v>
      </c>
      <c r="D22" s="50" t="s">
        <v>27</v>
      </c>
      <c r="E22" s="50" t="s">
        <v>108</v>
      </c>
      <c r="F22" s="50" t="s">
        <v>109</v>
      </c>
      <c r="G22" s="51">
        <v>36000</v>
      </c>
    </row>
    <row r="23" spans="1:8">
      <c r="A23" s="50"/>
      <c r="B23" s="50"/>
      <c r="C23" s="50"/>
      <c r="D23" s="50"/>
      <c r="E23" s="50" t="s">
        <v>110</v>
      </c>
      <c r="F23" s="50" t="s">
        <v>255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20" t="s">
        <v>19</v>
      </c>
      <c r="B26" s="421"/>
      <c r="C26" s="421"/>
      <c r="D26" s="421"/>
      <c r="E26" s="421"/>
      <c r="F26" s="422"/>
      <c r="G26" s="52">
        <f>SUM(G5:G25)+รายจ่ายค้างจ่าย33!F31</f>
        <v>740810</v>
      </c>
    </row>
    <row r="31" spans="1:8">
      <c r="B31" s="143"/>
      <c r="E31" s="143"/>
      <c r="F31" s="417"/>
      <c r="G31" s="417"/>
      <c r="H31" s="417"/>
    </row>
    <row r="32" spans="1:8">
      <c r="B32" s="311"/>
      <c r="E32" s="311"/>
      <c r="F32" s="417"/>
      <c r="G32" s="417"/>
      <c r="H32" s="417"/>
    </row>
    <row r="33" spans="2:8">
      <c r="B33" s="310"/>
      <c r="E33" s="310"/>
      <c r="F33" s="409"/>
      <c r="G33" s="409"/>
      <c r="H33" s="40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17"/>
      <c r="F37" s="417"/>
      <c r="G37" s="14"/>
      <c r="H37" s="14"/>
    </row>
    <row r="38" spans="2:8" ht="23.25">
      <c r="E38" s="409"/>
      <c r="F38" s="40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E31" sqref="E31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18" t="s">
        <v>119</v>
      </c>
      <c r="B1" s="418"/>
      <c r="C1" s="418"/>
      <c r="D1" s="418"/>
      <c r="E1" s="418"/>
      <c r="F1" s="418"/>
      <c r="G1" s="418"/>
    </row>
    <row r="2" spans="1:7">
      <c r="A2" s="418" t="s">
        <v>306</v>
      </c>
      <c r="B2" s="418"/>
      <c r="C2" s="418"/>
      <c r="D2" s="418"/>
      <c r="E2" s="418"/>
      <c r="F2" s="418"/>
      <c r="G2" s="418"/>
    </row>
    <row r="3" spans="1:7">
      <c r="A3" s="418" t="s">
        <v>277</v>
      </c>
      <c r="B3" s="418"/>
      <c r="C3" s="418"/>
      <c r="D3" s="418"/>
      <c r="E3" s="418"/>
      <c r="F3" s="418"/>
      <c r="G3" s="418"/>
    </row>
    <row r="4" spans="1:7">
      <c r="A4" s="419" t="s">
        <v>117</v>
      </c>
      <c r="B4" s="419"/>
      <c r="C4" s="419"/>
      <c r="D4" s="419"/>
      <c r="E4" s="419"/>
      <c r="F4" s="419"/>
      <c r="G4" s="41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28</v>
      </c>
      <c r="E6" s="48" t="s">
        <v>304</v>
      </c>
      <c r="F6" s="48" t="s">
        <v>304</v>
      </c>
      <c r="G6" s="49">
        <v>5000</v>
      </c>
    </row>
    <row r="7" spans="1:7">
      <c r="A7" s="50"/>
      <c r="B7" s="50"/>
      <c r="C7" s="50"/>
      <c r="D7" s="50"/>
      <c r="E7" s="50"/>
      <c r="F7" s="50"/>
      <c r="G7" s="51"/>
    </row>
    <row r="8" spans="1:7">
      <c r="A8" s="50" t="s">
        <v>105</v>
      </c>
      <c r="B8" s="50" t="s">
        <v>106</v>
      </c>
      <c r="C8" s="48" t="s">
        <v>107</v>
      </c>
      <c r="D8" s="50" t="s">
        <v>28</v>
      </c>
      <c r="E8" s="48" t="s">
        <v>304</v>
      </c>
      <c r="F8" s="48" t="s">
        <v>304</v>
      </c>
      <c r="G8" s="51">
        <v>11500</v>
      </c>
    </row>
    <row r="9" spans="1:7">
      <c r="A9" s="50"/>
      <c r="B9" s="50"/>
      <c r="C9" s="50"/>
      <c r="D9" s="50"/>
      <c r="E9" s="50"/>
      <c r="F9" s="50"/>
      <c r="G9" s="51"/>
    </row>
    <row r="10" spans="1:7">
      <c r="A10" s="50" t="s">
        <v>105</v>
      </c>
      <c r="B10" s="48" t="s">
        <v>107</v>
      </c>
      <c r="C10" s="48" t="s">
        <v>107</v>
      </c>
      <c r="D10" s="50" t="s">
        <v>31</v>
      </c>
      <c r="E10" s="50" t="s">
        <v>307</v>
      </c>
      <c r="F10" s="50" t="s">
        <v>308</v>
      </c>
      <c r="G10" s="51">
        <v>2500</v>
      </c>
    </row>
    <row r="11" spans="1:7">
      <c r="A11" s="50"/>
      <c r="B11" s="50"/>
      <c r="C11" s="50"/>
      <c r="D11" s="50"/>
      <c r="E11" s="50"/>
      <c r="F11" s="50"/>
      <c r="G11" s="51"/>
    </row>
    <row r="12" spans="1:7">
      <c r="A12" s="50" t="s">
        <v>105</v>
      </c>
      <c r="B12" s="48" t="s">
        <v>107</v>
      </c>
      <c r="C12" s="48" t="s">
        <v>107</v>
      </c>
      <c r="D12" s="50" t="s">
        <v>31</v>
      </c>
      <c r="E12" s="50" t="s">
        <v>307</v>
      </c>
      <c r="F12" s="50" t="s">
        <v>310</v>
      </c>
      <c r="G12" s="51">
        <v>13500</v>
      </c>
    </row>
    <row r="13" spans="1:7">
      <c r="A13" s="50"/>
      <c r="B13" s="50"/>
      <c r="C13" s="50"/>
      <c r="D13" s="50"/>
      <c r="E13" s="50"/>
      <c r="F13" s="50" t="s">
        <v>309</v>
      </c>
      <c r="G13" s="51"/>
    </row>
    <row r="14" spans="1:7">
      <c r="A14" s="50" t="s">
        <v>105</v>
      </c>
      <c r="B14" s="48" t="s">
        <v>107</v>
      </c>
      <c r="C14" s="48" t="s">
        <v>107</v>
      </c>
      <c r="D14" s="50" t="s">
        <v>31</v>
      </c>
      <c r="E14" s="50" t="s">
        <v>307</v>
      </c>
      <c r="F14" s="50" t="s">
        <v>311</v>
      </c>
      <c r="G14" s="51">
        <v>8000</v>
      </c>
    </row>
    <row r="15" spans="1:7">
      <c r="A15" s="50"/>
      <c r="B15" s="50"/>
      <c r="C15" s="50"/>
      <c r="D15" s="50"/>
      <c r="E15" s="50"/>
      <c r="F15" s="50"/>
      <c r="G15" s="51"/>
    </row>
    <row r="16" spans="1:7">
      <c r="A16" s="50" t="s">
        <v>105</v>
      </c>
      <c r="B16" s="48" t="s">
        <v>107</v>
      </c>
      <c r="C16" s="48" t="s">
        <v>107</v>
      </c>
      <c r="D16" s="50" t="s">
        <v>31</v>
      </c>
      <c r="E16" s="50" t="s">
        <v>307</v>
      </c>
      <c r="F16" s="50" t="s">
        <v>312</v>
      </c>
      <c r="G16" s="51">
        <v>16000</v>
      </c>
    </row>
    <row r="17" spans="1:8">
      <c r="A17" s="50"/>
      <c r="B17" s="50"/>
      <c r="C17" s="50"/>
      <c r="D17" s="50"/>
      <c r="E17" s="50"/>
      <c r="F17" s="50"/>
      <c r="G17" s="51"/>
    </row>
    <row r="18" spans="1:8">
      <c r="A18" s="50" t="s">
        <v>105</v>
      </c>
      <c r="B18" s="50" t="s">
        <v>106</v>
      </c>
      <c r="C18" s="48" t="s">
        <v>107</v>
      </c>
      <c r="D18" s="50" t="s">
        <v>33</v>
      </c>
      <c r="E18" s="50" t="s">
        <v>33</v>
      </c>
      <c r="F18" s="50" t="s">
        <v>313</v>
      </c>
      <c r="G18" s="51">
        <v>25000</v>
      </c>
    </row>
    <row r="19" spans="1:8">
      <c r="A19" s="50"/>
      <c r="B19" s="50"/>
      <c r="C19" s="50"/>
      <c r="D19" s="50"/>
      <c r="E19" s="50"/>
      <c r="F19" s="50" t="s">
        <v>314</v>
      </c>
      <c r="G19" s="51"/>
    </row>
    <row r="20" spans="1:8">
      <c r="A20" s="50"/>
      <c r="B20" s="50"/>
      <c r="C20" s="50"/>
      <c r="D20" s="50"/>
      <c r="E20" s="50"/>
      <c r="F20" s="50" t="s">
        <v>315</v>
      </c>
      <c r="G20" s="51"/>
    </row>
    <row r="21" spans="1:8">
      <c r="A21" s="50" t="s">
        <v>105</v>
      </c>
      <c r="B21" s="50" t="s">
        <v>242</v>
      </c>
      <c r="C21" s="50" t="s">
        <v>316</v>
      </c>
      <c r="D21" s="50" t="s">
        <v>28</v>
      </c>
      <c r="E21" s="50" t="s">
        <v>304</v>
      </c>
      <c r="F21" s="50" t="s">
        <v>318</v>
      </c>
      <c r="G21" s="51">
        <v>20000</v>
      </c>
    </row>
    <row r="22" spans="1:8">
      <c r="A22" s="50"/>
      <c r="B22" s="50"/>
      <c r="C22" s="50" t="s">
        <v>317</v>
      </c>
      <c r="D22" s="50"/>
      <c r="E22" s="50"/>
      <c r="F22" s="50"/>
      <c r="G22" s="51"/>
    </row>
    <row r="23" spans="1:8">
      <c r="A23" s="50" t="s">
        <v>105</v>
      </c>
      <c r="B23" s="50" t="s">
        <v>319</v>
      </c>
      <c r="C23" s="50" t="s">
        <v>320</v>
      </c>
      <c r="D23" s="50" t="s">
        <v>28</v>
      </c>
      <c r="E23" s="50" t="s">
        <v>323</v>
      </c>
      <c r="F23" s="50" t="s">
        <v>325</v>
      </c>
      <c r="G23" s="51">
        <v>36000</v>
      </c>
    </row>
    <row r="24" spans="1:8">
      <c r="A24" s="50"/>
      <c r="B24" s="50"/>
      <c r="C24" s="50" t="s">
        <v>321</v>
      </c>
      <c r="D24" s="50"/>
      <c r="E24" s="50" t="s">
        <v>324</v>
      </c>
      <c r="F24" s="50"/>
      <c r="G24" s="51"/>
    </row>
    <row r="25" spans="1:8">
      <c r="A25" s="50"/>
      <c r="B25" s="50"/>
      <c r="C25" s="50" t="s">
        <v>322</v>
      </c>
      <c r="D25" s="50"/>
      <c r="E25" s="50"/>
      <c r="F25" s="50"/>
      <c r="G25" s="51"/>
    </row>
    <row r="26" spans="1:8">
      <c r="A26" s="420" t="s">
        <v>19</v>
      </c>
      <c r="B26" s="421"/>
      <c r="C26" s="421"/>
      <c r="D26" s="421"/>
      <c r="E26" s="421"/>
      <c r="F26" s="422"/>
      <c r="G26" s="52">
        <f>SUM(G5:G25)</f>
        <v>137500</v>
      </c>
    </row>
    <row r="31" spans="1:8">
      <c r="B31" s="143"/>
      <c r="E31" s="143"/>
      <c r="F31" s="417"/>
      <c r="G31" s="417"/>
      <c r="H31" s="417"/>
    </row>
    <row r="32" spans="1:8">
      <c r="B32" s="315"/>
      <c r="E32" s="315"/>
      <c r="F32" s="417"/>
      <c r="G32" s="417"/>
      <c r="H32" s="417"/>
    </row>
    <row r="33" spans="2:8">
      <c r="B33" s="314"/>
      <c r="E33" s="314"/>
      <c r="F33" s="409"/>
      <c r="G33" s="409"/>
      <c r="H33" s="40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17"/>
      <c r="F37" s="417"/>
      <c r="G37" s="14"/>
      <c r="H37" s="14"/>
    </row>
    <row r="38" spans="2:8" ht="23.25">
      <c r="E38" s="409"/>
      <c r="F38" s="40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E23" sqref="E23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18" t="s">
        <v>119</v>
      </c>
      <c r="B1" s="418"/>
      <c r="C1" s="418"/>
      <c r="D1" s="418"/>
      <c r="E1" s="418"/>
      <c r="F1" s="418"/>
      <c r="G1" s="418"/>
    </row>
    <row r="2" spans="1:7">
      <c r="A2" s="418" t="s">
        <v>306</v>
      </c>
      <c r="B2" s="418"/>
      <c r="C2" s="418"/>
      <c r="D2" s="418"/>
      <c r="E2" s="418"/>
      <c r="F2" s="418"/>
      <c r="G2" s="418"/>
    </row>
    <row r="3" spans="1:7">
      <c r="A3" s="418" t="s">
        <v>277</v>
      </c>
      <c r="B3" s="418"/>
      <c r="C3" s="418"/>
      <c r="D3" s="418"/>
      <c r="E3" s="418"/>
      <c r="F3" s="418"/>
      <c r="G3" s="418"/>
    </row>
    <row r="4" spans="1:7">
      <c r="A4" s="419" t="s">
        <v>117</v>
      </c>
      <c r="B4" s="419"/>
      <c r="C4" s="419"/>
      <c r="D4" s="419"/>
      <c r="E4" s="419"/>
      <c r="F4" s="419"/>
      <c r="G4" s="41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250</v>
      </c>
      <c r="C6" s="48" t="s">
        <v>326</v>
      </c>
      <c r="D6" s="48" t="s">
        <v>28</v>
      </c>
      <c r="E6" s="48" t="s">
        <v>304</v>
      </c>
      <c r="F6" s="48" t="s">
        <v>304</v>
      </c>
      <c r="G6" s="49">
        <v>11500</v>
      </c>
    </row>
    <row r="7" spans="1:7">
      <c r="A7" s="50"/>
      <c r="B7" s="50"/>
      <c r="C7" s="50"/>
      <c r="D7" s="50"/>
      <c r="E7" s="50"/>
      <c r="F7" s="50"/>
      <c r="G7" s="51"/>
    </row>
    <row r="8" spans="1:7">
      <c r="A8" s="50" t="s">
        <v>105</v>
      </c>
      <c r="B8" s="50" t="s">
        <v>327</v>
      </c>
      <c r="C8" s="48" t="s">
        <v>329</v>
      </c>
      <c r="D8" s="50" t="s">
        <v>331</v>
      </c>
      <c r="E8" s="48" t="s">
        <v>333</v>
      </c>
      <c r="F8" s="48" t="s">
        <v>334</v>
      </c>
      <c r="G8" s="51">
        <v>484000</v>
      </c>
    </row>
    <row r="9" spans="1:7">
      <c r="A9" s="50"/>
      <c r="B9" s="50" t="s">
        <v>328</v>
      </c>
      <c r="C9" s="50" t="s">
        <v>330</v>
      </c>
      <c r="D9" s="50" t="s">
        <v>332</v>
      </c>
      <c r="E9" s="50"/>
      <c r="F9" s="50"/>
      <c r="G9" s="51"/>
    </row>
    <row r="10" spans="1:7">
      <c r="A10" s="50" t="s">
        <v>105</v>
      </c>
      <c r="B10" s="50" t="s">
        <v>327</v>
      </c>
      <c r="C10" s="48" t="s">
        <v>329</v>
      </c>
      <c r="D10" s="50" t="s">
        <v>331</v>
      </c>
      <c r="E10" s="48" t="s">
        <v>333</v>
      </c>
      <c r="F10" s="48" t="s">
        <v>335</v>
      </c>
      <c r="G10" s="51">
        <v>484000</v>
      </c>
    </row>
    <row r="11" spans="1:7">
      <c r="A11" s="50"/>
      <c r="B11" s="50" t="s">
        <v>328</v>
      </c>
      <c r="C11" s="50" t="s">
        <v>330</v>
      </c>
      <c r="D11" s="50" t="s">
        <v>332</v>
      </c>
      <c r="E11" s="50"/>
      <c r="F11" s="50" t="s">
        <v>336</v>
      </c>
      <c r="G11" s="51"/>
    </row>
    <row r="12" spans="1:7">
      <c r="A12" s="50" t="s">
        <v>105</v>
      </c>
      <c r="B12" s="50" t="s">
        <v>327</v>
      </c>
      <c r="C12" s="48" t="s">
        <v>329</v>
      </c>
      <c r="D12" s="50" t="s">
        <v>331</v>
      </c>
      <c r="E12" s="48" t="s">
        <v>333</v>
      </c>
      <c r="F12" s="48" t="s">
        <v>337</v>
      </c>
      <c r="G12" s="51">
        <v>293000</v>
      </c>
    </row>
    <row r="13" spans="1:7">
      <c r="A13" s="50"/>
      <c r="B13" s="50" t="s">
        <v>328</v>
      </c>
      <c r="C13" s="50" t="s">
        <v>330</v>
      </c>
      <c r="D13" s="50" t="s">
        <v>332</v>
      </c>
      <c r="E13" s="50"/>
      <c r="F13" s="50"/>
      <c r="G13" s="51"/>
    </row>
    <row r="14" spans="1:7">
      <c r="A14" s="50" t="s">
        <v>105</v>
      </c>
      <c r="B14" s="50" t="s">
        <v>327</v>
      </c>
      <c r="C14" s="48" t="s">
        <v>329</v>
      </c>
      <c r="D14" s="50" t="s">
        <v>331</v>
      </c>
      <c r="E14" s="48" t="s">
        <v>333</v>
      </c>
      <c r="F14" s="48" t="s">
        <v>338</v>
      </c>
      <c r="G14" s="51">
        <v>484000</v>
      </c>
    </row>
    <row r="15" spans="1:7">
      <c r="A15" s="50"/>
      <c r="B15" s="50" t="s">
        <v>328</v>
      </c>
      <c r="C15" s="50" t="s">
        <v>330</v>
      </c>
      <c r="D15" s="50" t="s">
        <v>332</v>
      </c>
      <c r="E15" s="50"/>
      <c r="F15" s="50"/>
      <c r="G15" s="51"/>
    </row>
    <row r="16" spans="1:7">
      <c r="A16" s="50" t="s">
        <v>105</v>
      </c>
      <c r="B16" s="50" t="s">
        <v>327</v>
      </c>
      <c r="C16" s="48" t="s">
        <v>329</v>
      </c>
      <c r="D16" s="50" t="s">
        <v>331</v>
      </c>
      <c r="E16" s="48" t="s">
        <v>333</v>
      </c>
      <c r="F16" s="48" t="s">
        <v>339</v>
      </c>
      <c r="G16" s="51">
        <v>484000</v>
      </c>
    </row>
    <row r="17" spans="1:8">
      <c r="A17" s="50"/>
      <c r="B17" s="50" t="s">
        <v>328</v>
      </c>
      <c r="C17" s="50" t="s">
        <v>330</v>
      </c>
      <c r="D17" s="50" t="s">
        <v>332</v>
      </c>
      <c r="E17" s="50"/>
      <c r="F17" s="50"/>
      <c r="G17" s="51"/>
    </row>
    <row r="18" spans="1:8">
      <c r="A18" s="50" t="s">
        <v>105</v>
      </c>
      <c r="B18" s="50" t="s">
        <v>327</v>
      </c>
      <c r="C18" s="48" t="s">
        <v>329</v>
      </c>
      <c r="D18" s="50" t="s">
        <v>331</v>
      </c>
      <c r="E18" s="48" t="s">
        <v>333</v>
      </c>
      <c r="F18" s="48" t="s">
        <v>340</v>
      </c>
      <c r="G18" s="51">
        <v>484000</v>
      </c>
    </row>
    <row r="19" spans="1:8">
      <c r="A19" s="50"/>
      <c r="B19" s="50" t="s">
        <v>328</v>
      </c>
      <c r="C19" s="50" t="s">
        <v>330</v>
      </c>
      <c r="D19" s="50" t="s">
        <v>332</v>
      </c>
      <c r="E19" s="50"/>
      <c r="F19" s="50"/>
      <c r="G19" s="51"/>
    </row>
    <row r="20" spans="1:8">
      <c r="A20" s="50" t="s">
        <v>105</v>
      </c>
      <c r="B20" s="50" t="s">
        <v>327</v>
      </c>
      <c r="C20" s="48" t="s">
        <v>329</v>
      </c>
      <c r="D20" s="50" t="s">
        <v>331</v>
      </c>
      <c r="E20" s="48" t="s">
        <v>333</v>
      </c>
      <c r="F20" s="48" t="s">
        <v>341</v>
      </c>
      <c r="G20" s="51">
        <v>136000</v>
      </c>
    </row>
    <row r="21" spans="1:8">
      <c r="A21" s="50"/>
      <c r="B21" s="50" t="s">
        <v>328</v>
      </c>
      <c r="C21" s="50" t="s">
        <v>330</v>
      </c>
      <c r="D21" s="50" t="s">
        <v>332</v>
      </c>
      <c r="E21" s="50"/>
      <c r="F21" s="50"/>
      <c r="G21" s="51"/>
    </row>
    <row r="22" spans="1:8">
      <c r="A22" s="50" t="s">
        <v>105</v>
      </c>
      <c r="B22" s="50" t="s">
        <v>327</v>
      </c>
      <c r="C22" s="48" t="s">
        <v>329</v>
      </c>
      <c r="D22" s="50" t="s">
        <v>331</v>
      </c>
      <c r="E22" s="48" t="s">
        <v>333</v>
      </c>
      <c r="F22" s="48" t="s">
        <v>342</v>
      </c>
      <c r="G22" s="51">
        <v>495000</v>
      </c>
    </row>
    <row r="23" spans="1:8">
      <c r="A23" s="50"/>
      <c r="B23" s="50" t="s">
        <v>328</v>
      </c>
      <c r="C23" s="50" t="s">
        <v>330</v>
      </c>
      <c r="D23" s="50" t="s">
        <v>332</v>
      </c>
      <c r="E23" s="50"/>
      <c r="F23" s="50"/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20" t="s">
        <v>19</v>
      </c>
      <c r="B26" s="421"/>
      <c r="C26" s="421"/>
      <c r="D26" s="421"/>
      <c r="E26" s="421"/>
      <c r="F26" s="422"/>
      <c r="G26" s="52">
        <f>SUM(G5:G25)</f>
        <v>3355500</v>
      </c>
    </row>
    <row r="31" spans="1:8">
      <c r="B31" s="143"/>
      <c r="E31" s="143"/>
      <c r="F31" s="417"/>
      <c r="G31" s="417"/>
      <c r="H31" s="417"/>
    </row>
    <row r="32" spans="1:8">
      <c r="B32" s="315"/>
      <c r="E32" s="315"/>
      <c r="F32" s="417"/>
      <c r="G32" s="417"/>
      <c r="H32" s="417"/>
    </row>
    <row r="33" spans="2:8">
      <c r="B33" s="314"/>
      <c r="E33" s="314"/>
      <c r="F33" s="409"/>
      <c r="G33" s="409"/>
      <c r="H33" s="40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17"/>
      <c r="F37" s="417"/>
      <c r="G37" s="14"/>
      <c r="H37" s="14"/>
    </row>
    <row r="38" spans="2:8" ht="23.25">
      <c r="E38" s="409"/>
      <c r="F38" s="40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F12" sqref="F12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18" t="s">
        <v>119</v>
      </c>
      <c r="B1" s="418"/>
      <c r="C1" s="418"/>
      <c r="D1" s="418"/>
      <c r="E1" s="418"/>
      <c r="F1" s="418"/>
      <c r="G1" s="418"/>
    </row>
    <row r="2" spans="1:7">
      <c r="A2" s="418" t="s">
        <v>306</v>
      </c>
      <c r="B2" s="418"/>
      <c r="C2" s="418"/>
      <c r="D2" s="418"/>
      <c r="E2" s="418"/>
      <c r="F2" s="418"/>
      <c r="G2" s="418"/>
    </row>
    <row r="3" spans="1:7">
      <c r="A3" s="418" t="s">
        <v>277</v>
      </c>
      <c r="B3" s="418"/>
      <c r="C3" s="418"/>
      <c r="D3" s="418"/>
      <c r="E3" s="418"/>
      <c r="F3" s="418"/>
      <c r="G3" s="418"/>
    </row>
    <row r="4" spans="1:7">
      <c r="A4" s="419" t="s">
        <v>117</v>
      </c>
      <c r="B4" s="419"/>
      <c r="C4" s="419"/>
      <c r="D4" s="419"/>
      <c r="E4" s="419"/>
      <c r="F4" s="419"/>
      <c r="G4" s="41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50" t="s">
        <v>327</v>
      </c>
      <c r="C6" s="48" t="s">
        <v>329</v>
      </c>
      <c r="D6" s="50" t="s">
        <v>331</v>
      </c>
      <c r="E6" s="48" t="s">
        <v>333</v>
      </c>
      <c r="F6" s="48" t="s">
        <v>344</v>
      </c>
      <c r="G6" s="49">
        <v>150000</v>
      </c>
    </row>
    <row r="7" spans="1:7">
      <c r="A7" s="50"/>
      <c r="B7" s="50" t="s">
        <v>328</v>
      </c>
      <c r="C7" s="50" t="s">
        <v>330</v>
      </c>
      <c r="D7" s="50" t="s">
        <v>332</v>
      </c>
      <c r="E7" s="50"/>
      <c r="F7" s="50"/>
      <c r="G7" s="51"/>
    </row>
    <row r="8" spans="1:7">
      <c r="A8" s="50" t="s">
        <v>105</v>
      </c>
      <c r="B8" s="50" t="s">
        <v>327</v>
      </c>
      <c r="C8" s="48" t="s">
        <v>329</v>
      </c>
      <c r="D8" s="50" t="s">
        <v>331</v>
      </c>
      <c r="E8" s="48" t="s">
        <v>343</v>
      </c>
      <c r="F8" s="48" t="s">
        <v>343</v>
      </c>
      <c r="G8" s="51">
        <v>484000</v>
      </c>
    </row>
    <row r="9" spans="1:7">
      <c r="A9" s="50"/>
      <c r="B9" s="50" t="s">
        <v>328</v>
      </c>
      <c r="C9" s="50" t="s">
        <v>330</v>
      </c>
      <c r="D9" s="50" t="s">
        <v>332</v>
      </c>
      <c r="E9" s="50" t="s">
        <v>332</v>
      </c>
      <c r="F9" s="50" t="s">
        <v>332</v>
      </c>
      <c r="G9" s="51"/>
    </row>
    <row r="10" spans="1:7">
      <c r="A10" s="50" t="s">
        <v>105</v>
      </c>
      <c r="B10" s="50" t="s">
        <v>327</v>
      </c>
      <c r="C10" s="48" t="s">
        <v>329</v>
      </c>
      <c r="D10" s="50" t="s">
        <v>331</v>
      </c>
      <c r="E10" s="48" t="s">
        <v>343</v>
      </c>
      <c r="F10" s="48" t="s">
        <v>343</v>
      </c>
      <c r="G10" s="51">
        <v>209000</v>
      </c>
    </row>
    <row r="11" spans="1:7">
      <c r="A11" s="50"/>
      <c r="B11" s="50" t="s">
        <v>328</v>
      </c>
      <c r="C11" s="50" t="s">
        <v>330</v>
      </c>
      <c r="D11" s="50" t="s">
        <v>332</v>
      </c>
      <c r="E11" s="50" t="s">
        <v>332</v>
      </c>
      <c r="F11" s="50" t="s">
        <v>332</v>
      </c>
      <c r="G11" s="51"/>
    </row>
    <row r="12" spans="1:7">
      <c r="A12" s="50"/>
      <c r="B12" s="48"/>
      <c r="C12" s="48"/>
      <c r="D12" s="50"/>
      <c r="E12" s="50"/>
      <c r="F12" s="50"/>
      <c r="G12" s="51"/>
    </row>
    <row r="13" spans="1:7">
      <c r="A13" s="50"/>
      <c r="B13" s="50"/>
      <c r="C13" s="50"/>
      <c r="D13" s="50"/>
      <c r="E13" s="50"/>
      <c r="F13" s="50"/>
      <c r="G13" s="51"/>
    </row>
    <row r="14" spans="1:7">
      <c r="A14" s="50"/>
      <c r="B14" s="50"/>
      <c r="C14" s="50"/>
      <c r="D14" s="50"/>
      <c r="E14" s="50"/>
      <c r="F14" s="50"/>
      <c r="G14" s="51"/>
    </row>
    <row r="15" spans="1:7">
      <c r="A15" s="50"/>
      <c r="B15" s="50"/>
      <c r="C15" s="50"/>
      <c r="D15" s="50"/>
      <c r="E15" s="50"/>
      <c r="F15" s="50"/>
      <c r="G15" s="51"/>
    </row>
    <row r="16" spans="1:7">
      <c r="A16" s="50"/>
      <c r="B16" s="50"/>
      <c r="C16" s="50"/>
      <c r="D16" s="50"/>
      <c r="E16" s="50"/>
      <c r="F16" s="50"/>
      <c r="G16" s="51"/>
    </row>
    <row r="17" spans="1:8">
      <c r="A17" s="50"/>
      <c r="B17" s="50"/>
      <c r="C17" s="50"/>
      <c r="D17" s="50"/>
      <c r="E17" s="50"/>
      <c r="F17" s="50"/>
      <c r="G17" s="51"/>
    </row>
    <row r="18" spans="1:8">
      <c r="A18" s="50"/>
      <c r="B18" s="50"/>
      <c r="C18" s="50"/>
      <c r="D18" s="50"/>
      <c r="E18" s="50"/>
      <c r="F18" s="50"/>
      <c r="G18" s="51"/>
    </row>
    <row r="19" spans="1:8">
      <c r="A19" s="50"/>
      <c r="B19" s="50"/>
      <c r="C19" s="50"/>
      <c r="D19" s="50"/>
      <c r="E19" s="50"/>
      <c r="F19" s="50"/>
      <c r="G19" s="51"/>
    </row>
    <row r="20" spans="1:8">
      <c r="A20" s="50"/>
      <c r="B20" s="50"/>
      <c r="C20" s="50"/>
      <c r="D20" s="50"/>
      <c r="E20" s="50"/>
      <c r="F20" s="50"/>
      <c r="G20" s="51"/>
    </row>
    <row r="21" spans="1:8">
      <c r="A21" s="50"/>
      <c r="B21" s="50"/>
      <c r="C21" s="50"/>
      <c r="D21" s="50"/>
      <c r="E21" s="50"/>
      <c r="F21" s="50"/>
      <c r="G21" s="51"/>
    </row>
    <row r="22" spans="1:8">
      <c r="A22" s="50"/>
      <c r="B22" s="50"/>
      <c r="C22" s="50"/>
      <c r="D22" s="50"/>
      <c r="E22" s="50"/>
      <c r="F22" s="50"/>
      <c r="G22" s="51"/>
    </row>
    <row r="23" spans="1:8">
      <c r="A23" s="50"/>
      <c r="B23" s="50"/>
      <c r="C23" s="50"/>
      <c r="D23" s="50"/>
      <c r="E23" s="50"/>
      <c r="F23" s="50"/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20" t="s">
        <v>19</v>
      </c>
      <c r="B26" s="421"/>
      <c r="C26" s="421"/>
      <c r="D26" s="421"/>
      <c r="E26" s="421"/>
      <c r="F26" s="422"/>
      <c r="G26" s="52">
        <f>SUM(G5:G25)</f>
        <v>843000</v>
      </c>
    </row>
    <row r="31" spans="1:8">
      <c r="B31" s="143"/>
      <c r="E31" s="143"/>
      <c r="F31" s="417"/>
      <c r="G31" s="417"/>
      <c r="H31" s="417"/>
    </row>
    <row r="32" spans="1:8">
      <c r="B32" s="315"/>
      <c r="E32" s="315"/>
      <c r="F32" s="417"/>
      <c r="G32" s="417"/>
      <c r="H32" s="417"/>
    </row>
    <row r="33" spans="2:8">
      <c r="B33" s="314"/>
      <c r="E33" s="314"/>
      <c r="F33" s="409"/>
      <c r="G33" s="409"/>
      <c r="H33" s="40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17"/>
      <c r="F37" s="417"/>
      <c r="G37" s="14"/>
      <c r="H37" s="14"/>
    </row>
    <row r="38" spans="2:8" ht="23.25">
      <c r="E38" s="409"/>
      <c r="F38" s="40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70866141732283472" right="0.70866141732283472" top="0.35433070866141736" bottom="0.15748031496062992" header="0.31496062992125984" footer="0.3149606299212598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E50"/>
  <sheetViews>
    <sheetView topLeftCell="A37" workbookViewId="0">
      <pane xSplit="2" topLeftCell="C1" activePane="topRight" state="frozen"/>
      <selection activeCell="A10" sqref="A10"/>
      <selection pane="topRight" activeCell="H46" sqref="H46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410" t="s">
        <v>119</v>
      </c>
      <c r="B1" s="410"/>
      <c r="C1" s="410"/>
      <c r="D1" s="410"/>
    </row>
    <row r="2" spans="1:4">
      <c r="A2" s="410" t="s">
        <v>115</v>
      </c>
      <c r="B2" s="410"/>
      <c r="C2" s="410"/>
      <c r="D2" s="410"/>
    </row>
    <row r="3" spans="1:4">
      <c r="A3" s="410" t="s">
        <v>278</v>
      </c>
      <c r="B3" s="410"/>
      <c r="C3" s="410"/>
      <c r="D3" s="410"/>
    </row>
    <row r="4" spans="1:4">
      <c r="A4" s="15"/>
      <c r="B4" s="15"/>
      <c r="C4" s="15"/>
    </row>
    <row r="5" spans="1:4">
      <c r="A5" s="54" t="s">
        <v>118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14742.7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321550.48</v>
      </c>
    </row>
    <row r="10" spans="1:4">
      <c r="B10" s="53" t="s">
        <v>37</v>
      </c>
      <c r="C10" s="56" t="s">
        <v>189</v>
      </c>
    </row>
    <row r="11" spans="1:4">
      <c r="B11" s="53" t="s">
        <v>178</v>
      </c>
      <c r="C11" s="56">
        <v>0</v>
      </c>
    </row>
    <row r="12" spans="1:4">
      <c r="B12" s="53" t="s">
        <v>22</v>
      </c>
      <c r="C12" s="56">
        <v>0</v>
      </c>
    </row>
    <row r="13" spans="1:4">
      <c r="B13" s="53" t="s">
        <v>208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179</v>
      </c>
      <c r="C15" s="56">
        <v>0</v>
      </c>
    </row>
    <row r="16" spans="1:4">
      <c r="B16" s="53" t="s">
        <v>114</v>
      </c>
      <c r="C16" s="56">
        <v>823331.14</v>
      </c>
    </row>
    <row r="17" spans="2:4" ht="24.75" thickBot="1">
      <c r="B17" s="57" t="s">
        <v>19</v>
      </c>
      <c r="C17" s="58">
        <f>SUM(C7:C16)</f>
        <v>1159624.32</v>
      </c>
    </row>
    <row r="18" spans="2:4" ht="24.75" thickTop="1"/>
    <row r="20" spans="2:4">
      <c r="B20" s="147"/>
      <c r="C20" s="147"/>
      <c r="D20" s="146"/>
    </row>
    <row r="21" spans="2:4">
      <c r="B21" s="147"/>
      <c r="C21" s="147"/>
      <c r="D21" s="146"/>
    </row>
    <row r="22" spans="2:4">
      <c r="B22" s="147"/>
      <c r="C22" s="147"/>
      <c r="D22" s="146"/>
    </row>
    <row r="23" spans="2:4">
      <c r="B23" s="145"/>
      <c r="C23" s="145"/>
      <c r="D23" s="146"/>
    </row>
    <row r="24" spans="2:4">
      <c r="B24" s="147"/>
      <c r="C24" s="147"/>
      <c r="D24" s="146"/>
    </row>
    <row r="25" spans="2:4">
      <c r="B25" s="147"/>
      <c r="C25" s="147"/>
      <c r="D25" s="146"/>
    </row>
    <row r="26" spans="2:4">
      <c r="B26" s="147"/>
      <c r="C26" s="147"/>
      <c r="D26" s="146"/>
    </row>
    <row r="27" spans="2:4">
      <c r="B27" s="145"/>
      <c r="C27" s="145"/>
      <c r="D27" s="146"/>
    </row>
    <row r="28" spans="2:4">
      <c r="B28" s="145"/>
      <c r="C28" s="148"/>
    </row>
    <row r="29" spans="2:4">
      <c r="B29" s="145"/>
      <c r="C29" s="148"/>
    </row>
    <row r="30" spans="2:4">
      <c r="B30" s="145"/>
      <c r="C30" s="148"/>
    </row>
    <row r="31" spans="2:4">
      <c r="B31" s="145"/>
      <c r="C31" s="148"/>
    </row>
    <row r="37" spans="3:30">
      <c r="C37" s="140"/>
    </row>
    <row r="38" spans="3:30">
      <c r="P38" s="60"/>
      <c r="AC38" s="62"/>
    </row>
    <row r="39" spans="3:30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61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64"/>
      <c r="AD39" s="63"/>
    </row>
    <row r="40" spans="3:30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61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64"/>
      <c r="AD40" s="63"/>
    </row>
    <row r="41" spans="3:30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61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64"/>
      <c r="AD41" s="63"/>
    </row>
    <row r="42" spans="3:30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61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64"/>
      <c r="AD42" s="63"/>
    </row>
    <row r="43" spans="3:30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61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64"/>
      <c r="AD43" s="63"/>
    </row>
    <row r="44" spans="3:30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61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64"/>
      <c r="AD44" s="63"/>
    </row>
    <row r="45" spans="3:30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61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64"/>
      <c r="AD45" s="63"/>
    </row>
    <row r="46" spans="3:30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61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64"/>
      <c r="AD46" s="63"/>
    </row>
    <row r="47" spans="3:30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61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64"/>
      <c r="AD47" s="63"/>
    </row>
    <row r="48" spans="3:30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61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64"/>
      <c r="AD48" s="63"/>
    </row>
    <row r="49" spans="2:31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61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64"/>
      <c r="AD49" s="63"/>
    </row>
    <row r="50" spans="2:31">
      <c r="B50" s="57"/>
      <c r="C50" s="424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305"/>
      <c r="Q50" s="56"/>
      <c r="R50" s="281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282"/>
      <c r="AD50" s="63"/>
      <c r="AE50" s="65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03"/>
  <sheetViews>
    <sheetView topLeftCell="A37" workbookViewId="0">
      <selection activeCell="G9" sqref="G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2"/>
      <c r="B1" s="112"/>
      <c r="C1" s="112"/>
    </row>
    <row r="2" spans="1:3" ht="21.75">
      <c r="A2" s="113" t="s">
        <v>119</v>
      </c>
      <c r="B2" s="114" t="s">
        <v>144</v>
      </c>
      <c r="C2" s="115"/>
    </row>
    <row r="3" spans="1:3" ht="21.75">
      <c r="A3" s="116" t="s">
        <v>145</v>
      </c>
      <c r="B3" s="117" t="s">
        <v>146</v>
      </c>
      <c r="C3" s="118"/>
    </row>
    <row r="4" spans="1:3" ht="21.75">
      <c r="A4" s="119"/>
      <c r="B4" s="120"/>
      <c r="C4" s="119"/>
    </row>
    <row r="5" spans="1:3" ht="21">
      <c r="A5" s="121" t="s">
        <v>279</v>
      </c>
      <c r="B5" s="121"/>
      <c r="C5" s="122">
        <v>32573961.109999999</v>
      </c>
    </row>
    <row r="6" spans="1:3" ht="21">
      <c r="A6" s="121" t="s">
        <v>346</v>
      </c>
      <c r="B6" s="121"/>
      <c r="C6" s="123">
        <v>23733</v>
      </c>
    </row>
    <row r="7" spans="1:3" ht="21">
      <c r="A7" s="121"/>
      <c r="B7" s="121"/>
      <c r="C7" s="123">
        <f>SUM(C5:C6)</f>
        <v>32597694.109999999</v>
      </c>
    </row>
    <row r="8" spans="1:3" ht="21">
      <c r="A8" s="124" t="s">
        <v>148</v>
      </c>
      <c r="B8" s="124"/>
      <c r="C8" s="125"/>
    </row>
    <row r="9" spans="1:3" ht="21.75">
      <c r="A9" s="121" t="s">
        <v>149</v>
      </c>
      <c r="B9" s="121"/>
      <c r="C9" s="117"/>
    </row>
    <row r="10" spans="1:3" ht="21.75">
      <c r="A10" s="121" t="s">
        <v>150</v>
      </c>
      <c r="B10" s="126"/>
      <c r="C10" s="117"/>
    </row>
    <row r="11" spans="1:3" ht="21.75">
      <c r="A11" s="127"/>
      <c r="B11" s="128"/>
      <c r="C11" s="129"/>
    </row>
    <row r="12" spans="1:3" ht="21.75">
      <c r="A12" s="127" t="s">
        <v>151</v>
      </c>
      <c r="B12" s="128">
        <v>500</v>
      </c>
      <c r="C12" s="130"/>
    </row>
    <row r="13" spans="1:3" s="261" customFormat="1" ht="21.75">
      <c r="A13" s="127" t="s">
        <v>262</v>
      </c>
      <c r="B13" s="128">
        <v>2500</v>
      </c>
      <c r="C13" s="130"/>
    </row>
    <row r="14" spans="1:3" s="302" customFormat="1" ht="21.75">
      <c r="A14" s="127" t="s">
        <v>274</v>
      </c>
      <c r="B14" s="128">
        <v>3437</v>
      </c>
      <c r="C14" s="130"/>
    </row>
    <row r="15" spans="1:3" s="302" customFormat="1" ht="21.75">
      <c r="A15" s="127" t="s">
        <v>282</v>
      </c>
      <c r="B15" s="303">
        <v>1000</v>
      </c>
      <c r="C15" s="130"/>
    </row>
    <row r="16" spans="1:3" s="309" customFormat="1" ht="21.75">
      <c r="A16" s="127" t="s">
        <v>283</v>
      </c>
      <c r="B16" s="303">
        <v>20700</v>
      </c>
      <c r="C16" s="130"/>
    </row>
    <row r="17" spans="1:3" s="309" customFormat="1" ht="21.75">
      <c r="A17" s="127" t="s">
        <v>284</v>
      </c>
      <c r="B17" s="303">
        <v>12680.38</v>
      </c>
      <c r="C17" s="130"/>
    </row>
    <row r="18" spans="1:3" s="309" customFormat="1" ht="21.75">
      <c r="A18" s="127" t="s">
        <v>285</v>
      </c>
      <c r="B18" s="303">
        <v>28769.54</v>
      </c>
      <c r="C18" s="130"/>
    </row>
    <row r="19" spans="1:3" s="309" customFormat="1" ht="21.75">
      <c r="A19" s="127" t="s">
        <v>286</v>
      </c>
      <c r="B19" s="303">
        <v>300</v>
      </c>
      <c r="C19" s="130"/>
    </row>
    <row r="20" spans="1:3" s="302" customFormat="1" ht="21.75">
      <c r="A20" s="127" t="s">
        <v>287</v>
      </c>
      <c r="B20" s="128">
        <v>2790</v>
      </c>
      <c r="C20" s="130"/>
    </row>
    <row r="21" spans="1:3" s="302" customFormat="1" ht="21.75">
      <c r="A21" s="127" t="s">
        <v>288</v>
      </c>
      <c r="B21" s="128">
        <v>720</v>
      </c>
      <c r="C21" s="130"/>
    </row>
    <row r="22" spans="1:3" s="302" customFormat="1" ht="21.75">
      <c r="A22" s="127" t="s">
        <v>289</v>
      </c>
      <c r="B22" s="128">
        <v>2250</v>
      </c>
      <c r="C22" s="130"/>
    </row>
    <row r="23" spans="1:3" s="302" customFormat="1" ht="21.75">
      <c r="A23" s="127" t="s">
        <v>290</v>
      </c>
      <c r="B23" s="128">
        <v>2850</v>
      </c>
      <c r="C23" s="130"/>
    </row>
    <row r="24" spans="1:3" ht="21.75">
      <c r="A24" s="127" t="s">
        <v>291</v>
      </c>
      <c r="B24" s="128">
        <v>27663.08</v>
      </c>
      <c r="C24" s="130"/>
    </row>
    <row r="25" spans="1:3" s="248" customFormat="1" ht="21.75">
      <c r="A25" s="127" t="s">
        <v>292</v>
      </c>
      <c r="B25" s="128">
        <v>14810.28</v>
      </c>
      <c r="C25" s="131"/>
    </row>
    <row r="26" spans="1:3" s="309" customFormat="1" ht="21.75">
      <c r="A26" s="127" t="s">
        <v>293</v>
      </c>
      <c r="B26" s="128">
        <v>300</v>
      </c>
      <c r="C26" s="131"/>
    </row>
    <row r="27" spans="1:3" s="309" customFormat="1" ht="21.75">
      <c r="A27" s="127" t="s">
        <v>294</v>
      </c>
      <c r="B27" s="128">
        <v>1500</v>
      </c>
      <c r="C27" s="131"/>
    </row>
    <row r="28" spans="1:3" s="309" customFormat="1" ht="21.75">
      <c r="A28" s="127" t="s">
        <v>295</v>
      </c>
      <c r="B28" s="128">
        <v>450</v>
      </c>
      <c r="C28" s="131"/>
    </row>
    <row r="29" spans="1:3" s="309" customFormat="1" ht="21.75">
      <c r="A29" s="127" t="s">
        <v>296</v>
      </c>
      <c r="B29" s="128">
        <v>1500</v>
      </c>
      <c r="C29" s="131"/>
    </row>
    <row r="30" spans="1:3" s="309" customFormat="1" ht="21.75">
      <c r="A30" s="127" t="s">
        <v>296</v>
      </c>
      <c r="B30" s="128">
        <v>2000</v>
      </c>
      <c r="C30" s="131"/>
    </row>
    <row r="31" spans="1:3" s="309" customFormat="1" ht="21.75">
      <c r="A31" s="127" t="s">
        <v>297</v>
      </c>
      <c r="B31" s="128">
        <v>962.9</v>
      </c>
      <c r="C31" s="131"/>
    </row>
    <row r="32" spans="1:3" s="309" customFormat="1" ht="21.75">
      <c r="A32" s="127" t="s">
        <v>298</v>
      </c>
      <c r="B32" s="128">
        <v>197318.5</v>
      </c>
      <c r="C32" s="131"/>
    </row>
    <row r="33" spans="1:3" s="316" customFormat="1" ht="21.75">
      <c r="A33" s="127"/>
      <c r="B33" s="128"/>
      <c r="C33" s="131"/>
    </row>
    <row r="34" spans="1:3" s="316" customFormat="1" ht="21.75">
      <c r="A34" s="317"/>
      <c r="B34" s="303"/>
      <c r="C34" s="131"/>
    </row>
    <row r="35" spans="1:3" s="316" customFormat="1" ht="21.75">
      <c r="A35" s="317"/>
      <c r="B35" s="303"/>
      <c r="C35" s="131"/>
    </row>
    <row r="36" spans="1:3" s="316" customFormat="1" ht="21.75">
      <c r="A36" s="317"/>
      <c r="B36" s="303"/>
      <c r="C36" s="131"/>
    </row>
    <row r="37" spans="1:3" s="316" customFormat="1" ht="21.75">
      <c r="A37" s="317"/>
      <c r="B37" s="303"/>
      <c r="C37" s="131"/>
    </row>
    <row r="38" spans="1:3" s="316" customFormat="1" ht="21.75">
      <c r="A38" s="317"/>
      <c r="B38" s="303"/>
      <c r="C38" s="131"/>
    </row>
    <row r="39" spans="1:3" s="316" customFormat="1" ht="21.75">
      <c r="A39" s="317"/>
      <c r="B39" s="303"/>
      <c r="C39" s="131"/>
    </row>
    <row r="40" spans="1:3" s="316" customFormat="1" ht="21.75">
      <c r="A40" s="317"/>
      <c r="B40" s="303"/>
      <c r="C40" s="131"/>
    </row>
    <row r="41" spans="1:3" s="316" customFormat="1" ht="21.75">
      <c r="A41" s="127"/>
      <c r="B41" s="128"/>
      <c r="C41" s="131"/>
    </row>
    <row r="42" spans="1:3" s="309" customFormat="1" ht="21.75">
      <c r="A42" s="127" t="s">
        <v>299</v>
      </c>
      <c r="B42" s="128">
        <v>25331.03</v>
      </c>
      <c r="C42" s="131"/>
    </row>
    <row r="43" spans="1:3" s="309" customFormat="1" ht="21.75">
      <c r="A43" s="127" t="s">
        <v>300</v>
      </c>
      <c r="B43" s="128">
        <v>278300</v>
      </c>
      <c r="C43" s="131"/>
    </row>
    <row r="44" spans="1:3" s="248" customFormat="1" ht="21.75">
      <c r="A44" s="127" t="s">
        <v>301</v>
      </c>
      <c r="B44" s="128">
        <v>609068.12</v>
      </c>
      <c r="C44" s="131">
        <v>1237700.83</v>
      </c>
    </row>
    <row r="45" spans="1:3" s="307" customFormat="1" ht="21.75">
      <c r="A45" s="127"/>
      <c r="B45" s="303"/>
      <c r="C45" s="130"/>
    </row>
    <row r="46" spans="1:3" ht="21.75">
      <c r="A46" s="121" t="s">
        <v>152</v>
      </c>
      <c r="B46" s="132"/>
      <c r="C46" s="130"/>
    </row>
    <row r="47" spans="1:3" ht="21.75">
      <c r="A47" s="121" t="s">
        <v>190</v>
      </c>
      <c r="B47" s="132">
        <v>0</v>
      </c>
      <c r="C47" s="130">
        <v>0</v>
      </c>
    </row>
    <row r="48" spans="1:3" ht="21.75">
      <c r="A48" s="133" t="s">
        <v>153</v>
      </c>
      <c r="B48" s="132"/>
      <c r="C48" s="117"/>
    </row>
    <row r="49" spans="1:3" ht="23.25">
      <c r="A49" s="134" t="s">
        <v>280</v>
      </c>
      <c r="B49" s="135"/>
      <c r="C49" s="141">
        <f>C5+C6-C44</f>
        <v>31359993.280000001</v>
      </c>
    </row>
    <row r="50" spans="1:3" s="304" customFormat="1" ht="23.25">
      <c r="A50" s="124"/>
      <c r="B50" s="124"/>
      <c r="C50" s="306"/>
    </row>
    <row r="51" spans="1:3" ht="21">
      <c r="A51" s="113" t="s">
        <v>154</v>
      </c>
      <c r="B51" s="136" t="s">
        <v>155</v>
      </c>
      <c r="C51" s="113"/>
    </row>
    <row r="52" spans="1:3" ht="21">
      <c r="A52" s="124"/>
      <c r="B52" s="137"/>
      <c r="C52" s="124"/>
    </row>
    <row r="53" spans="1:3" ht="21">
      <c r="A53" s="138" t="s">
        <v>281</v>
      </c>
      <c r="B53" s="138" t="s">
        <v>281</v>
      </c>
      <c r="C53" s="124"/>
    </row>
    <row r="54" spans="1:3" ht="21">
      <c r="A54" s="134" t="s">
        <v>156</v>
      </c>
      <c r="B54" s="139" t="s">
        <v>157</v>
      </c>
      <c r="C54" s="134"/>
    </row>
    <row r="55" spans="1:3" ht="21">
      <c r="A55" s="124"/>
      <c r="B55" s="124"/>
      <c r="C55" s="124"/>
    </row>
    <row r="56" spans="1:3" s="203" customFormat="1" ht="21">
      <c r="A56" s="124"/>
      <c r="B56" s="124"/>
      <c r="C56" s="124"/>
    </row>
    <row r="57" spans="1:3" s="203" customFormat="1" ht="21">
      <c r="A57" s="124"/>
      <c r="B57" s="124"/>
      <c r="C57" s="124"/>
    </row>
    <row r="58" spans="1:3" s="203" customFormat="1" ht="21">
      <c r="A58" s="124"/>
      <c r="B58" s="124"/>
      <c r="C58" s="124"/>
    </row>
    <row r="59" spans="1:3" s="203" customFormat="1" ht="21">
      <c r="A59" s="124"/>
      <c r="B59" s="124"/>
      <c r="C59" s="124"/>
    </row>
    <row r="60" spans="1:3" s="203" customFormat="1" ht="21">
      <c r="A60" s="124"/>
      <c r="B60" s="124"/>
      <c r="C60" s="124"/>
    </row>
    <row r="61" spans="1:3" s="203" customFormat="1" ht="21">
      <c r="A61" s="124"/>
      <c r="B61" s="124"/>
      <c r="C61" s="124"/>
    </row>
    <row r="62" spans="1:3" s="203" customFormat="1" ht="21">
      <c r="A62" s="124"/>
      <c r="B62" s="124"/>
      <c r="C62" s="124"/>
    </row>
    <row r="63" spans="1:3" ht="21.75">
      <c r="A63" s="112"/>
      <c r="B63" s="112"/>
      <c r="C63" s="112"/>
    </row>
    <row r="64" spans="1:3" s="249" customFormat="1" ht="21.75">
      <c r="A64" s="112"/>
      <c r="B64" s="112"/>
      <c r="C64" s="112"/>
    </row>
    <row r="65" spans="1:3" s="249" customFormat="1" ht="21.75">
      <c r="A65" s="112"/>
      <c r="B65" s="112"/>
      <c r="C65" s="112"/>
    </row>
    <row r="66" spans="1:3" s="249" customFormat="1" ht="21.75">
      <c r="A66" s="112"/>
      <c r="B66" s="112"/>
      <c r="C66" s="112"/>
    </row>
    <row r="67" spans="1:3" s="249" customFormat="1" ht="21.75">
      <c r="A67" s="112"/>
      <c r="B67" s="112"/>
      <c r="C67" s="112"/>
    </row>
    <row r="68" spans="1:3" s="249" customFormat="1" ht="21.75">
      <c r="A68" s="112"/>
      <c r="B68" s="112"/>
      <c r="C68" s="112"/>
    </row>
    <row r="69" spans="1:3" s="249" customFormat="1" ht="21.75">
      <c r="A69" s="112"/>
      <c r="B69" s="112"/>
      <c r="C69" s="112"/>
    </row>
    <row r="70" spans="1:3" s="249" customFormat="1" ht="21.75">
      <c r="A70" s="112"/>
      <c r="B70" s="112"/>
      <c r="C70" s="112"/>
    </row>
    <row r="71" spans="1:3" s="249" customFormat="1" ht="21.75">
      <c r="A71" s="112"/>
      <c r="B71" s="112"/>
      <c r="C71" s="112"/>
    </row>
    <row r="72" spans="1:3" s="249" customFormat="1" ht="21.75">
      <c r="A72" s="112"/>
      <c r="B72" s="112"/>
      <c r="C72" s="112"/>
    </row>
    <row r="73" spans="1:3" s="249" customFormat="1" ht="21.75">
      <c r="A73" s="112"/>
      <c r="B73" s="112"/>
      <c r="C73" s="112"/>
    </row>
    <row r="74" spans="1:3" s="249" customFormat="1" ht="21.75">
      <c r="A74" s="112"/>
      <c r="B74" s="112"/>
      <c r="C74" s="112"/>
    </row>
    <row r="75" spans="1:3" s="249" customFormat="1" ht="21.75">
      <c r="A75" s="112"/>
      <c r="B75" s="112"/>
      <c r="C75" s="112"/>
    </row>
    <row r="76" spans="1:3" s="249" customFormat="1" ht="21.75">
      <c r="A76" s="112"/>
      <c r="B76" s="112"/>
      <c r="C76" s="112"/>
    </row>
    <row r="77" spans="1:3" s="249" customFormat="1" ht="21.75">
      <c r="A77" s="112"/>
      <c r="B77" s="112"/>
      <c r="C77" s="112"/>
    </row>
    <row r="78" spans="1:3" s="249" customFormat="1" ht="21.75">
      <c r="A78" s="112"/>
      <c r="B78" s="112"/>
      <c r="C78" s="112"/>
    </row>
    <row r="79" spans="1:3" s="249" customFormat="1" ht="21.75">
      <c r="A79" s="112"/>
      <c r="B79" s="112"/>
      <c r="C79" s="112"/>
    </row>
    <row r="80" spans="1:3" s="249" customFormat="1" ht="21.75">
      <c r="A80" s="112"/>
      <c r="B80" s="112"/>
      <c r="C80" s="112"/>
    </row>
    <row r="81" spans="1:3" s="249" customFormat="1" ht="21.75">
      <c r="A81" s="112"/>
      <c r="B81" s="112"/>
      <c r="C81" s="112"/>
    </row>
    <row r="82" spans="1:3" s="249" customFormat="1" ht="21.75">
      <c r="A82" s="112"/>
      <c r="B82" s="112"/>
      <c r="C82" s="112"/>
    </row>
    <row r="83" spans="1:3" s="249" customFormat="1" ht="21.75">
      <c r="A83" s="112"/>
      <c r="B83" s="112"/>
      <c r="C83" s="112"/>
    </row>
    <row r="84" spans="1:3" s="249" customFormat="1" ht="21.75">
      <c r="A84" s="112"/>
      <c r="B84" s="112"/>
      <c r="C84" s="112"/>
    </row>
    <row r="85" spans="1:3" ht="19.5" customHeight="1">
      <c r="A85" s="145" t="s">
        <v>158</v>
      </c>
      <c r="B85" s="145" t="s">
        <v>168</v>
      </c>
      <c r="C85" s="145"/>
    </row>
    <row r="86" spans="1:3" ht="19.5" customHeight="1">
      <c r="A86" s="145" t="s">
        <v>166</v>
      </c>
      <c r="B86" s="145" t="s">
        <v>169</v>
      </c>
      <c r="C86" s="145"/>
    </row>
    <row r="87" spans="1:3" ht="19.5" customHeight="1">
      <c r="A87" s="145" t="s">
        <v>167</v>
      </c>
      <c r="B87" s="145" t="s">
        <v>170</v>
      </c>
      <c r="C87" s="145"/>
    </row>
    <row r="88" spans="1:3" s="142" customFormat="1" ht="19.5" customHeight="1">
      <c r="A88" s="145"/>
      <c r="B88" s="145"/>
      <c r="C88" s="145"/>
    </row>
    <row r="89" spans="1:3" s="142" customFormat="1" ht="19.5" customHeight="1">
      <c r="A89" s="145"/>
      <c r="B89" s="145"/>
      <c r="C89" s="145"/>
    </row>
    <row r="90" spans="1:3" ht="19.5" customHeight="1">
      <c r="A90" s="145"/>
      <c r="B90" s="145" t="s">
        <v>168</v>
      </c>
      <c r="C90" s="145"/>
    </row>
    <row r="91" spans="1:3" ht="19.5" customHeight="1">
      <c r="A91" s="145"/>
      <c r="B91" s="145" t="s">
        <v>171</v>
      </c>
      <c r="C91" s="145"/>
    </row>
    <row r="92" spans="1:3" ht="19.5" customHeight="1">
      <c r="A92" s="145"/>
      <c r="B92" s="145" t="s">
        <v>172</v>
      </c>
      <c r="C92" s="145"/>
    </row>
    <row r="127" spans="1:3" ht="21.75">
      <c r="A127" s="112" t="s">
        <v>196</v>
      </c>
      <c r="B127" s="112"/>
      <c r="C127" s="112"/>
    </row>
    <row r="128" spans="1:3" ht="21.75">
      <c r="A128" s="113" t="s">
        <v>119</v>
      </c>
      <c r="B128" s="114" t="s">
        <v>144</v>
      </c>
      <c r="C128" s="115"/>
    </row>
    <row r="129" spans="1:3" ht="21.75">
      <c r="A129" s="116" t="s">
        <v>145</v>
      </c>
      <c r="B129" s="117" t="s">
        <v>146</v>
      </c>
      <c r="C129" s="118"/>
    </row>
    <row r="130" spans="1:3" ht="21.75">
      <c r="A130" s="119"/>
      <c r="B130" s="120"/>
      <c r="C130" s="119"/>
    </row>
    <row r="131" spans="1:3" ht="21">
      <c r="A131" s="121" t="s">
        <v>193</v>
      </c>
      <c r="B131" s="121"/>
      <c r="C131" s="122">
        <v>37354041.520000003</v>
      </c>
    </row>
    <row r="132" spans="1:3" ht="21">
      <c r="A132" s="121" t="s">
        <v>147</v>
      </c>
      <c r="B132" s="121"/>
      <c r="C132" s="123">
        <v>0</v>
      </c>
    </row>
    <row r="133" spans="1:3" ht="21">
      <c r="A133" s="121"/>
      <c r="B133" s="121"/>
      <c r="C133" s="123">
        <f>SUM(C131:C132)</f>
        <v>37354041.520000003</v>
      </c>
    </row>
    <row r="134" spans="1:3" ht="21">
      <c r="A134" s="124" t="s">
        <v>148</v>
      </c>
      <c r="B134" s="124"/>
      <c r="C134" s="125"/>
    </row>
    <row r="135" spans="1:3" ht="21.75">
      <c r="A135" s="121" t="s">
        <v>149</v>
      </c>
      <c r="B135" s="121"/>
      <c r="C135" s="117"/>
    </row>
    <row r="136" spans="1:3" ht="21.75">
      <c r="A136" s="121" t="s">
        <v>150</v>
      </c>
      <c r="B136" s="126"/>
      <c r="C136" s="117"/>
    </row>
    <row r="137" spans="1:3" ht="21.75">
      <c r="A137" s="127"/>
      <c r="B137" s="128"/>
      <c r="C137" s="129"/>
    </row>
    <row r="138" spans="1:3" ht="21.75">
      <c r="A138" s="127" t="s">
        <v>151</v>
      </c>
      <c r="B138" s="128">
        <v>500</v>
      </c>
      <c r="C138" s="130">
        <v>500</v>
      </c>
    </row>
    <row r="139" spans="1:3" ht="21.75">
      <c r="A139" s="127"/>
      <c r="B139" s="128"/>
      <c r="C139" s="131"/>
    </row>
    <row r="140" spans="1:3" ht="21.75">
      <c r="A140" s="127"/>
      <c r="B140" s="128"/>
      <c r="C140" s="131"/>
    </row>
    <row r="141" spans="1:3" ht="21.75">
      <c r="A141" s="127"/>
      <c r="B141" s="128"/>
      <c r="C141" s="131"/>
    </row>
    <row r="142" spans="1:3" ht="21.75">
      <c r="A142" s="121" t="s">
        <v>152</v>
      </c>
      <c r="B142" s="132"/>
      <c r="C142" s="130"/>
    </row>
    <row r="143" spans="1:3" ht="21.75">
      <c r="A143" s="121" t="s">
        <v>190</v>
      </c>
      <c r="B143" s="132"/>
      <c r="C143" s="130">
        <v>0</v>
      </c>
    </row>
    <row r="144" spans="1:3" ht="21.75">
      <c r="A144" s="133" t="s">
        <v>153</v>
      </c>
      <c r="B144" s="132"/>
      <c r="C144" s="117"/>
    </row>
    <row r="145" spans="1:3" ht="23.25">
      <c r="A145" s="134" t="s">
        <v>194</v>
      </c>
      <c r="B145" s="135"/>
      <c r="C145" s="141">
        <f>C133-C138</f>
        <v>37353541.520000003</v>
      </c>
    </row>
    <row r="146" spans="1:3" ht="21">
      <c r="A146" s="113" t="s">
        <v>154</v>
      </c>
      <c r="B146" s="136" t="s">
        <v>155</v>
      </c>
      <c r="C146" s="113"/>
    </row>
    <row r="147" spans="1:3" ht="21">
      <c r="A147" s="124"/>
      <c r="B147" s="137"/>
      <c r="C147" s="124"/>
    </row>
    <row r="148" spans="1:3" ht="21">
      <c r="A148" s="138" t="s">
        <v>195</v>
      </c>
      <c r="B148" s="138" t="s">
        <v>195</v>
      </c>
      <c r="C148" s="124"/>
    </row>
    <row r="149" spans="1:3" ht="21">
      <c r="A149" s="134" t="s">
        <v>156</v>
      </c>
      <c r="B149" s="139" t="s">
        <v>157</v>
      </c>
      <c r="C149" s="134"/>
    </row>
    <row r="150" spans="1:3" ht="21">
      <c r="A150" s="124"/>
      <c r="B150" s="124"/>
      <c r="C150" s="124"/>
    </row>
    <row r="151" spans="1:3" s="222" customFormat="1" ht="21">
      <c r="A151" s="124"/>
      <c r="B151" s="124"/>
      <c r="C151" s="124"/>
    </row>
    <row r="152" spans="1:3" ht="21.75">
      <c r="A152" s="112"/>
      <c r="B152" s="112"/>
      <c r="C152" s="112"/>
    </row>
    <row r="153" spans="1:3">
      <c r="A153" s="145" t="s">
        <v>158</v>
      </c>
      <c r="B153" s="145" t="s">
        <v>168</v>
      </c>
      <c r="C153" s="145"/>
    </row>
    <row r="154" spans="1:3">
      <c r="A154" s="145" t="s">
        <v>166</v>
      </c>
      <c r="B154" s="145" t="s">
        <v>169</v>
      </c>
      <c r="C154" s="145"/>
    </row>
    <row r="155" spans="1:3">
      <c r="A155" s="145" t="s">
        <v>167</v>
      </c>
      <c r="B155" s="145" t="s">
        <v>170</v>
      </c>
      <c r="C155" s="145"/>
    </row>
    <row r="156" spans="1:3">
      <c r="A156" s="145"/>
      <c r="B156" s="145"/>
      <c r="C156" s="145"/>
    </row>
    <row r="157" spans="1:3">
      <c r="A157" s="145"/>
      <c r="B157" s="145"/>
      <c r="C157" s="145"/>
    </row>
    <row r="158" spans="1:3">
      <c r="A158" s="145"/>
      <c r="B158" s="145" t="s">
        <v>168</v>
      </c>
      <c r="C158" s="145"/>
    </row>
    <row r="159" spans="1:3">
      <c r="A159" s="145"/>
      <c r="B159" s="145" t="s">
        <v>171</v>
      </c>
      <c r="C159" s="145"/>
    </row>
    <row r="160" spans="1:3">
      <c r="A160" s="145"/>
      <c r="B160" s="145" t="s">
        <v>172</v>
      </c>
      <c r="C160" s="145"/>
    </row>
    <row r="161" spans="1:3">
      <c r="A161" s="222"/>
      <c r="B161" s="222"/>
      <c r="C161" s="222"/>
    </row>
    <row r="162" spans="1:3">
      <c r="A162" s="222"/>
      <c r="B162" s="222"/>
      <c r="C162" s="222"/>
    </row>
    <row r="163" spans="1:3">
      <c r="A163" s="222"/>
      <c r="B163" s="222"/>
      <c r="C163" s="222"/>
    </row>
    <row r="164" spans="1:3">
      <c r="A164" s="222"/>
      <c r="B164" s="222"/>
      <c r="C164" s="222"/>
    </row>
    <row r="165" spans="1:3" ht="21.75">
      <c r="A165" s="112" t="s">
        <v>196</v>
      </c>
      <c r="B165" s="112"/>
      <c r="C165" s="112"/>
    </row>
    <row r="166" spans="1:3" ht="21.75">
      <c r="A166" s="113" t="s">
        <v>119</v>
      </c>
      <c r="B166" s="114" t="s">
        <v>197</v>
      </c>
      <c r="C166" s="115"/>
    </row>
    <row r="167" spans="1:3" ht="21.75">
      <c r="A167" s="116" t="s">
        <v>145</v>
      </c>
      <c r="B167" s="117" t="s">
        <v>198</v>
      </c>
      <c r="C167" s="118"/>
    </row>
    <row r="168" spans="1:3" ht="21.75">
      <c r="A168" s="119"/>
      <c r="B168" s="120"/>
      <c r="C168" s="119"/>
    </row>
    <row r="169" spans="1:3" ht="21">
      <c r="A169" s="121" t="s">
        <v>193</v>
      </c>
      <c r="B169" s="121"/>
      <c r="C169" s="122">
        <v>682940.74</v>
      </c>
    </row>
    <row r="170" spans="1:3" ht="21">
      <c r="A170" s="121" t="s">
        <v>147</v>
      </c>
      <c r="B170" s="121"/>
      <c r="C170" s="123">
        <v>0</v>
      </c>
    </row>
    <row r="171" spans="1:3" ht="21">
      <c r="A171" s="121"/>
      <c r="B171" s="121"/>
      <c r="C171" s="123">
        <f>SUM(C169:C170)</f>
        <v>682940.74</v>
      </c>
    </row>
    <row r="172" spans="1:3" ht="21">
      <c r="A172" s="124" t="s">
        <v>148</v>
      </c>
      <c r="B172" s="124"/>
      <c r="C172" s="125"/>
    </row>
    <row r="173" spans="1:3" ht="21.75">
      <c r="A173" s="121" t="s">
        <v>149</v>
      </c>
      <c r="B173" s="121"/>
      <c r="C173" s="117"/>
    </row>
    <row r="174" spans="1:3" ht="21.75">
      <c r="A174" s="121" t="s">
        <v>150</v>
      </c>
      <c r="B174" s="126"/>
      <c r="C174" s="117"/>
    </row>
    <row r="175" spans="1:3" ht="21.75">
      <c r="A175" s="127"/>
      <c r="B175" s="128"/>
      <c r="C175" s="129">
        <v>0</v>
      </c>
    </row>
    <row r="176" spans="1:3" ht="21.75">
      <c r="A176" s="121" t="s">
        <v>152</v>
      </c>
      <c r="B176" s="132"/>
      <c r="C176" s="130"/>
    </row>
    <row r="177" spans="1:3" ht="21.75">
      <c r="A177" s="121" t="s">
        <v>190</v>
      </c>
      <c r="B177" s="132"/>
      <c r="C177" s="130">
        <v>0</v>
      </c>
    </row>
    <row r="178" spans="1:3" ht="21.75">
      <c r="A178" s="133" t="s">
        <v>153</v>
      </c>
      <c r="B178" s="132"/>
      <c r="C178" s="117"/>
    </row>
    <row r="179" spans="1:3" s="223" customFormat="1" ht="21.75">
      <c r="A179" s="133"/>
      <c r="B179" s="224"/>
      <c r="C179" s="118"/>
    </row>
    <row r="180" spans="1:3" s="223" customFormat="1" ht="21.75">
      <c r="A180" s="225" t="s">
        <v>200</v>
      </c>
      <c r="B180" s="224">
        <v>174595.52</v>
      </c>
      <c r="C180" s="118"/>
    </row>
    <row r="181" spans="1:3" s="223" customFormat="1" ht="21.75">
      <c r="A181" s="225" t="s">
        <v>202</v>
      </c>
      <c r="B181" s="224">
        <v>145621.9</v>
      </c>
      <c r="C181" s="118"/>
    </row>
    <row r="182" spans="1:3" s="223" customFormat="1" ht="21.75">
      <c r="A182" s="225" t="s">
        <v>201</v>
      </c>
      <c r="B182" s="224">
        <v>360787.25</v>
      </c>
      <c r="C182" s="118"/>
    </row>
    <row r="183" spans="1:3" s="223" customFormat="1" ht="21.75">
      <c r="A183" s="225" t="s">
        <v>203</v>
      </c>
      <c r="B183" s="224">
        <v>1936.07</v>
      </c>
      <c r="C183" s="226">
        <f>B180+B181+B182+B183</f>
        <v>682940.73999999987</v>
      </c>
    </row>
    <row r="184" spans="1:3" ht="23.25">
      <c r="A184" s="134" t="s">
        <v>199</v>
      </c>
      <c r="B184" s="135"/>
      <c r="C184" s="141">
        <f>C171-C183</f>
        <v>0</v>
      </c>
    </row>
    <row r="185" spans="1:3" ht="21">
      <c r="A185" s="113" t="s">
        <v>154</v>
      </c>
      <c r="B185" s="136" t="s">
        <v>155</v>
      </c>
      <c r="C185" s="113"/>
    </row>
    <row r="186" spans="1:3" ht="21">
      <c r="A186" s="124"/>
      <c r="B186" s="137"/>
      <c r="C186" s="124"/>
    </row>
    <row r="187" spans="1:3" ht="21">
      <c r="A187" s="138" t="s">
        <v>195</v>
      </c>
      <c r="B187" s="138" t="s">
        <v>195</v>
      </c>
      <c r="C187" s="124"/>
    </row>
    <row r="188" spans="1:3" ht="21">
      <c r="A188" s="134" t="s">
        <v>156</v>
      </c>
      <c r="B188" s="139" t="s">
        <v>157</v>
      </c>
      <c r="C188" s="134"/>
    </row>
    <row r="189" spans="1:3" ht="21">
      <c r="A189" s="124"/>
      <c r="B189" s="124"/>
      <c r="C189" s="124"/>
    </row>
    <row r="190" spans="1:3" ht="21">
      <c r="A190" s="124"/>
      <c r="B190" s="124"/>
      <c r="C190" s="124"/>
    </row>
    <row r="191" spans="1:3" ht="21.75">
      <c r="A191" s="112"/>
      <c r="B191" s="112"/>
      <c r="C191" s="112"/>
    </row>
    <row r="192" spans="1:3">
      <c r="A192" s="145" t="s">
        <v>158</v>
      </c>
      <c r="B192" s="145" t="s">
        <v>168</v>
      </c>
      <c r="C192" s="145"/>
    </row>
    <row r="193" spans="1:3">
      <c r="A193" s="145" t="s">
        <v>166</v>
      </c>
      <c r="B193" s="145" t="s">
        <v>169</v>
      </c>
      <c r="C193" s="145"/>
    </row>
    <row r="194" spans="1:3">
      <c r="A194" s="145" t="s">
        <v>167</v>
      </c>
      <c r="B194" s="145" t="s">
        <v>170</v>
      </c>
      <c r="C194" s="145"/>
    </row>
    <row r="195" spans="1:3">
      <c r="A195" s="145"/>
      <c r="B195" s="145"/>
      <c r="C195" s="145"/>
    </row>
    <row r="196" spans="1:3">
      <c r="A196" s="145"/>
      <c r="B196" s="145"/>
      <c r="C196" s="145"/>
    </row>
    <row r="197" spans="1:3">
      <c r="A197" s="145"/>
      <c r="B197" s="145" t="s">
        <v>168</v>
      </c>
      <c r="C197" s="145"/>
    </row>
    <row r="198" spans="1:3">
      <c r="A198" s="145"/>
      <c r="B198" s="145" t="s">
        <v>171</v>
      </c>
      <c r="C198" s="145"/>
    </row>
    <row r="199" spans="1:3">
      <c r="A199" s="145"/>
      <c r="B199" s="145" t="s">
        <v>172</v>
      </c>
      <c r="C199" s="145"/>
    </row>
    <row r="200" spans="1:3">
      <c r="A200" s="223"/>
      <c r="B200" s="223"/>
      <c r="C200" s="223"/>
    </row>
    <row r="201" spans="1:3">
      <c r="A201" s="223"/>
      <c r="B201" s="223"/>
      <c r="C201" s="223"/>
    </row>
    <row r="202" spans="1:3">
      <c r="A202" s="223"/>
      <c r="B202" s="223"/>
      <c r="C202" s="223"/>
    </row>
    <row r="203" spans="1:3">
      <c r="A203" s="223"/>
      <c r="B203" s="223"/>
      <c r="C203" s="223"/>
    </row>
  </sheetData>
  <pageMargins left="0.70866141732283472" right="0.70866141732283472" top="0" bottom="0" header="0.31496062992125984" footer="0.31496062992125984"/>
  <pageSetup paperSize="9"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02"/>
  <sheetViews>
    <sheetView topLeftCell="A67" workbookViewId="0">
      <selection activeCell="F52" sqref="F52"/>
    </sheetView>
  </sheetViews>
  <sheetFormatPr defaultColWidth="36.625" defaultRowHeight="14.25"/>
  <cols>
    <col min="1" max="1" width="47.5" style="110" customWidth="1"/>
    <col min="2" max="2" width="12.375" style="110" customWidth="1"/>
    <col min="3" max="4" width="14.375" style="111" customWidth="1"/>
    <col min="5" max="16384" width="36.625" style="110"/>
  </cols>
  <sheetData>
    <row r="1" spans="1:7" s="87" customFormat="1" ht="26.25">
      <c r="A1" s="423" t="s">
        <v>119</v>
      </c>
      <c r="B1" s="423"/>
      <c r="C1" s="423"/>
      <c r="D1" s="423"/>
      <c r="E1" s="86"/>
      <c r="G1" s="88"/>
    </row>
    <row r="2" spans="1:7" s="87" customFormat="1" ht="26.25">
      <c r="A2" s="423" t="s">
        <v>143</v>
      </c>
      <c r="B2" s="423"/>
      <c r="C2" s="423"/>
      <c r="D2" s="423"/>
      <c r="E2" s="86"/>
      <c r="G2" s="88"/>
    </row>
    <row r="3" spans="1:7" s="87" customFormat="1" ht="26.25">
      <c r="A3" s="423" t="s">
        <v>256</v>
      </c>
      <c r="B3" s="423"/>
      <c r="C3" s="423"/>
      <c r="D3" s="423"/>
      <c r="E3" s="86"/>
      <c r="G3" s="88"/>
    </row>
    <row r="4" spans="1:7" s="87" customFormat="1" ht="27" thickBot="1">
      <c r="A4" s="423" t="s">
        <v>302</v>
      </c>
      <c r="B4" s="423"/>
      <c r="C4" s="423"/>
      <c r="D4" s="423"/>
      <c r="E4" s="86"/>
      <c r="G4" s="88"/>
    </row>
    <row r="5" spans="1:7" s="87" customFormat="1" ht="27" thickBot="1">
      <c r="A5" s="163" t="s">
        <v>2</v>
      </c>
      <c r="B5" s="163" t="s">
        <v>3</v>
      </c>
      <c r="C5" s="164" t="s">
        <v>126</v>
      </c>
      <c r="D5" s="164" t="s">
        <v>127</v>
      </c>
      <c r="E5" s="86"/>
      <c r="F5" s="89"/>
      <c r="G5" s="89"/>
    </row>
    <row r="6" spans="1:7" s="87" customFormat="1" ht="26.25">
      <c r="A6" s="165" t="s">
        <v>128</v>
      </c>
      <c r="B6" s="166" t="s">
        <v>209</v>
      </c>
      <c r="C6" s="167">
        <v>0</v>
      </c>
      <c r="D6" s="167"/>
      <c r="E6" s="86"/>
      <c r="G6" s="88"/>
    </row>
    <row r="7" spans="1:7" s="87" customFormat="1" ht="26.25">
      <c r="A7" s="168" t="s">
        <v>128</v>
      </c>
      <c r="B7" s="169"/>
      <c r="C7" s="170" t="s">
        <v>189</v>
      </c>
      <c r="D7" s="170"/>
      <c r="E7" s="86"/>
      <c r="G7" s="88"/>
    </row>
    <row r="8" spans="1:7" s="87" customFormat="1" ht="26.25">
      <c r="A8" s="171" t="s">
        <v>129</v>
      </c>
      <c r="B8" s="172"/>
      <c r="C8" s="173"/>
      <c r="D8" s="173"/>
      <c r="E8" s="86"/>
      <c r="F8" s="89"/>
      <c r="G8" s="89"/>
    </row>
    <row r="9" spans="1:7" s="87" customFormat="1" ht="26.25">
      <c r="A9" s="174" t="s">
        <v>130</v>
      </c>
      <c r="B9" s="175" t="s">
        <v>210</v>
      </c>
      <c r="C9" s="176">
        <v>8075611.9900000002</v>
      </c>
      <c r="D9" s="176"/>
      <c r="E9" s="86"/>
      <c r="G9" s="88"/>
    </row>
    <row r="10" spans="1:7" s="87" customFormat="1" ht="27" thickBot="1">
      <c r="A10" s="171" t="s">
        <v>131</v>
      </c>
      <c r="B10" s="172"/>
      <c r="C10" s="173"/>
      <c r="D10" s="173"/>
      <c r="E10" s="86"/>
      <c r="F10" s="89"/>
      <c r="G10" s="89"/>
    </row>
    <row r="11" spans="1:7" s="87" customFormat="1" ht="26.25">
      <c r="A11" s="174" t="s">
        <v>303</v>
      </c>
      <c r="B11" s="175" t="s">
        <v>345</v>
      </c>
      <c r="C11" s="313">
        <v>30100</v>
      </c>
      <c r="D11" s="312"/>
      <c r="E11" s="86"/>
      <c r="F11" s="89"/>
      <c r="G11" s="89"/>
    </row>
    <row r="12" spans="1:7" s="87" customFormat="1" ht="26.25">
      <c r="A12" s="174" t="s">
        <v>132</v>
      </c>
      <c r="B12" s="175" t="s">
        <v>210</v>
      </c>
      <c r="C12" s="176">
        <v>31359993.280000001</v>
      </c>
      <c r="D12" s="176"/>
      <c r="E12" s="86"/>
      <c r="F12" s="90"/>
      <c r="G12" s="89"/>
    </row>
    <row r="13" spans="1:7" s="87" customFormat="1" ht="26.25">
      <c r="A13" s="174" t="s">
        <v>133</v>
      </c>
      <c r="B13" s="175" t="s">
        <v>210</v>
      </c>
      <c r="C13" s="176">
        <v>23331.14</v>
      </c>
      <c r="D13" s="176"/>
      <c r="E13" s="86"/>
      <c r="G13" s="91"/>
    </row>
    <row r="14" spans="1:7" s="87" customFormat="1" ht="26.25">
      <c r="A14" s="174" t="s">
        <v>134</v>
      </c>
      <c r="B14" s="175" t="s">
        <v>211</v>
      </c>
      <c r="C14" s="176">
        <v>0</v>
      </c>
      <c r="D14" s="176" t="s">
        <v>135</v>
      </c>
      <c r="E14" s="86"/>
      <c r="F14" s="92"/>
      <c r="G14" s="88"/>
    </row>
    <row r="15" spans="1:7" s="87" customFormat="1" ht="26.25">
      <c r="A15" s="174" t="s">
        <v>136</v>
      </c>
      <c r="B15" s="175" t="s">
        <v>212</v>
      </c>
      <c r="C15" s="176">
        <v>7056</v>
      </c>
      <c r="D15" s="176" t="s">
        <v>135</v>
      </c>
      <c r="E15" s="86"/>
      <c r="F15" s="92"/>
      <c r="G15" s="88"/>
    </row>
    <row r="16" spans="1:7" s="87" customFormat="1" ht="26.25">
      <c r="A16" s="174" t="s">
        <v>137</v>
      </c>
      <c r="B16" s="175" t="s">
        <v>213</v>
      </c>
      <c r="C16" s="176">
        <v>0</v>
      </c>
      <c r="D16" s="176" t="s">
        <v>138</v>
      </c>
      <c r="E16" s="86"/>
      <c r="F16" s="92"/>
      <c r="G16" s="88"/>
    </row>
    <row r="17" spans="1:8" s="87" customFormat="1" ht="26.25">
      <c r="A17" s="174" t="s">
        <v>139</v>
      </c>
      <c r="B17" s="175" t="s">
        <v>214</v>
      </c>
      <c r="C17" s="176">
        <v>800000</v>
      </c>
      <c r="D17" s="176"/>
      <c r="E17" s="86"/>
      <c r="F17" s="92"/>
      <c r="G17" s="88"/>
    </row>
    <row r="18" spans="1:8" s="87" customFormat="1" ht="26.25">
      <c r="A18" s="174" t="s">
        <v>191</v>
      </c>
      <c r="B18" s="175"/>
      <c r="C18" s="176">
        <v>0</v>
      </c>
      <c r="D18" s="176"/>
      <c r="E18" s="86"/>
      <c r="F18" s="92"/>
      <c r="G18" s="88"/>
    </row>
    <row r="19" spans="1:8" s="87" customFormat="1" ht="26.25">
      <c r="A19" s="174" t="s">
        <v>35</v>
      </c>
      <c r="B19" s="175" t="s">
        <v>215</v>
      </c>
      <c r="C19" s="176"/>
      <c r="D19" s="176">
        <v>5114919.79</v>
      </c>
      <c r="E19" s="86"/>
      <c r="F19" s="91"/>
      <c r="G19" s="91"/>
      <c r="H19" s="88"/>
    </row>
    <row r="20" spans="1:8" s="87" customFormat="1" ht="26.25">
      <c r="A20" s="174" t="s">
        <v>161</v>
      </c>
      <c r="B20" s="175" t="s">
        <v>216</v>
      </c>
      <c r="C20" s="176"/>
      <c r="D20" s="176">
        <v>14742.7</v>
      </c>
      <c r="E20" s="86"/>
      <c r="F20" s="92"/>
      <c r="G20" s="92"/>
    </row>
    <row r="21" spans="1:8" s="87" customFormat="1" ht="26.25">
      <c r="A21" s="174" t="s">
        <v>162</v>
      </c>
      <c r="B21" s="175" t="s">
        <v>217</v>
      </c>
      <c r="C21" s="176"/>
      <c r="D21" s="176">
        <v>0</v>
      </c>
      <c r="E21" s="86"/>
      <c r="F21" s="93"/>
      <c r="G21" s="92"/>
    </row>
    <row r="22" spans="1:8" s="87" customFormat="1" ht="26.25">
      <c r="A22" s="174" t="s">
        <v>38</v>
      </c>
      <c r="B22" s="175" t="s">
        <v>218</v>
      </c>
      <c r="C22" s="176"/>
      <c r="D22" s="176">
        <v>321550.48</v>
      </c>
      <c r="E22" s="86"/>
      <c r="F22" s="93"/>
      <c r="G22" s="92"/>
    </row>
    <row r="23" spans="1:8" s="87" customFormat="1" ht="26.25">
      <c r="A23" s="174" t="s">
        <v>37</v>
      </c>
      <c r="B23" s="175" t="s">
        <v>219</v>
      </c>
      <c r="C23" s="176"/>
      <c r="D23" s="308" t="s">
        <v>189</v>
      </c>
      <c r="E23" s="86"/>
      <c r="F23" s="93"/>
      <c r="G23" s="92"/>
    </row>
    <row r="24" spans="1:8" s="87" customFormat="1" ht="26.25">
      <c r="A24" s="174" t="s">
        <v>180</v>
      </c>
      <c r="B24" s="175" t="s">
        <v>220</v>
      </c>
      <c r="C24" s="176"/>
      <c r="D24" s="176">
        <v>0</v>
      </c>
      <c r="E24" s="86"/>
      <c r="F24" s="93"/>
      <c r="G24" s="92"/>
    </row>
    <row r="25" spans="1:8" s="87" customFormat="1" ht="26.25">
      <c r="A25" s="174" t="s">
        <v>221</v>
      </c>
      <c r="B25" s="175" t="s">
        <v>220</v>
      </c>
      <c r="C25" s="176"/>
      <c r="D25" s="176">
        <v>0</v>
      </c>
      <c r="E25" s="86"/>
      <c r="F25" s="93"/>
      <c r="G25" s="92"/>
    </row>
    <row r="26" spans="1:8" s="87" customFormat="1" ht="26.25">
      <c r="A26" s="174" t="s">
        <v>22</v>
      </c>
      <c r="B26" s="175" t="s">
        <v>222</v>
      </c>
      <c r="C26" s="176"/>
      <c r="D26" s="176">
        <v>0</v>
      </c>
      <c r="E26" s="86"/>
      <c r="F26" s="93"/>
      <c r="G26" s="92"/>
    </row>
    <row r="27" spans="1:8" s="87" customFormat="1" ht="26.25">
      <c r="A27" s="174" t="s">
        <v>181</v>
      </c>
      <c r="B27" s="175" t="s">
        <v>220</v>
      </c>
      <c r="C27" s="176"/>
      <c r="D27" s="176">
        <v>0</v>
      </c>
      <c r="E27" s="86"/>
      <c r="F27" s="94"/>
      <c r="G27" s="92"/>
    </row>
    <row r="28" spans="1:8" s="87" customFormat="1" ht="26.25">
      <c r="A28" s="174" t="s">
        <v>114</v>
      </c>
      <c r="B28" s="175" t="s">
        <v>223</v>
      </c>
      <c r="C28" s="176"/>
      <c r="D28" s="176">
        <v>823331.14</v>
      </c>
      <c r="E28" s="86"/>
      <c r="F28" s="94"/>
      <c r="G28" s="92"/>
    </row>
    <row r="29" spans="1:8" s="87" customFormat="1" ht="26.25">
      <c r="A29" s="174" t="s">
        <v>40</v>
      </c>
      <c r="B29" s="175" t="s">
        <v>224</v>
      </c>
      <c r="C29" s="176"/>
      <c r="D29" s="176">
        <v>16460874.25</v>
      </c>
      <c r="E29" s="86"/>
    </row>
    <row r="30" spans="1:8" s="87" customFormat="1" ht="26.25">
      <c r="A30" s="174" t="s">
        <v>140</v>
      </c>
      <c r="B30" s="175" t="s">
        <v>225</v>
      </c>
      <c r="C30" s="176"/>
      <c r="D30" s="176">
        <v>10807858.59</v>
      </c>
      <c r="E30" s="86"/>
      <c r="F30" s="92"/>
    </row>
    <row r="31" spans="1:8" s="87" customFormat="1" ht="26.25">
      <c r="A31" s="179" t="s">
        <v>48</v>
      </c>
      <c r="B31" s="175" t="s">
        <v>226</v>
      </c>
      <c r="C31" s="176"/>
      <c r="D31" s="176">
        <v>233447.77</v>
      </c>
      <c r="E31" s="86"/>
      <c r="F31" s="92"/>
    </row>
    <row r="32" spans="1:8" s="87" customFormat="1" ht="26.25">
      <c r="A32" s="179" t="s">
        <v>49</v>
      </c>
      <c r="B32" s="175" t="s">
        <v>227</v>
      </c>
      <c r="C32" s="176"/>
      <c r="D32" s="176">
        <v>71411.58</v>
      </c>
      <c r="E32" s="86"/>
      <c r="F32" s="92"/>
    </row>
    <row r="33" spans="1:8" s="87" customFormat="1" ht="26.25">
      <c r="A33" s="179" t="s">
        <v>50</v>
      </c>
      <c r="B33" s="202" t="s">
        <v>228</v>
      </c>
      <c r="C33" s="176"/>
      <c r="D33" s="176">
        <v>6660</v>
      </c>
      <c r="E33" s="86"/>
      <c r="F33" s="92"/>
    </row>
    <row r="34" spans="1:8" s="87" customFormat="1" ht="26.25">
      <c r="A34" s="177" t="s">
        <v>52</v>
      </c>
      <c r="B34" s="178">
        <v>41210004</v>
      </c>
      <c r="C34" s="176"/>
      <c r="D34" s="176">
        <v>1716.9</v>
      </c>
      <c r="E34" s="86"/>
      <c r="F34" s="92"/>
    </row>
    <row r="35" spans="1:8" s="87" customFormat="1" ht="26.25">
      <c r="A35" s="177" t="s">
        <v>54</v>
      </c>
      <c r="B35" s="178">
        <v>41210007</v>
      </c>
      <c r="C35" s="176"/>
      <c r="D35" s="176">
        <v>3261</v>
      </c>
      <c r="E35" s="86"/>
      <c r="F35" s="92"/>
    </row>
    <row r="36" spans="1:8" s="87" customFormat="1" ht="26.25">
      <c r="A36" s="177" t="s">
        <v>122</v>
      </c>
      <c r="B36" s="201">
        <v>41210008</v>
      </c>
      <c r="C36" s="176"/>
      <c r="D36" s="176">
        <v>265520</v>
      </c>
      <c r="E36" s="86"/>
      <c r="F36" s="92"/>
    </row>
    <row r="37" spans="1:8" s="87" customFormat="1" ht="26.25">
      <c r="A37" s="177" t="s">
        <v>55</v>
      </c>
      <c r="B37" s="178">
        <v>41210029</v>
      </c>
      <c r="C37" s="176"/>
      <c r="D37" s="176">
        <v>1220</v>
      </c>
      <c r="E37" s="86"/>
      <c r="F37" s="92"/>
      <c r="G37" s="94"/>
      <c r="H37" s="88"/>
    </row>
    <row r="38" spans="1:8" s="87" customFormat="1" ht="26.25">
      <c r="A38" s="177" t="s">
        <v>182</v>
      </c>
      <c r="B38" s="178">
        <v>41219999</v>
      </c>
      <c r="C38" s="176"/>
      <c r="D38" s="176">
        <v>1200</v>
      </c>
      <c r="E38" s="86"/>
      <c r="F38" s="92"/>
      <c r="G38" s="94"/>
      <c r="H38" s="88"/>
    </row>
    <row r="39" spans="1:8" s="87" customFormat="1" ht="26.25">
      <c r="A39" s="177" t="s">
        <v>57</v>
      </c>
      <c r="B39" s="178">
        <v>41220010</v>
      </c>
      <c r="C39" s="176"/>
      <c r="D39" s="176">
        <v>44100</v>
      </c>
      <c r="E39" s="86" t="s">
        <v>125</v>
      </c>
      <c r="F39" s="92"/>
      <c r="G39" s="94"/>
      <c r="H39" s="88"/>
    </row>
    <row r="40" spans="1:8" s="87" customFormat="1" ht="26.25">
      <c r="A40" s="177" t="s">
        <v>123</v>
      </c>
      <c r="B40" s="178">
        <v>41230007</v>
      </c>
      <c r="C40" s="176"/>
      <c r="D40" s="176">
        <v>980</v>
      </c>
      <c r="E40" s="86" t="s">
        <v>183</v>
      </c>
      <c r="F40" s="92"/>
      <c r="G40" s="94"/>
      <c r="H40" s="88"/>
    </row>
    <row r="41" spans="1:8" s="87" customFormat="1" ht="26.25">
      <c r="A41" s="177" t="s">
        <v>187</v>
      </c>
      <c r="B41" s="178">
        <v>41300003</v>
      </c>
      <c r="C41" s="176"/>
      <c r="D41" s="176">
        <v>144931.39000000001</v>
      </c>
      <c r="E41" s="86"/>
      <c r="F41" s="92"/>
      <c r="G41" s="94"/>
      <c r="H41" s="88"/>
    </row>
    <row r="42" spans="1:8" s="87" customFormat="1" ht="26.25">
      <c r="A42" s="177" t="s">
        <v>63</v>
      </c>
      <c r="B42" s="178">
        <v>41500004</v>
      </c>
      <c r="C42" s="176"/>
      <c r="D42" s="176">
        <v>16000</v>
      </c>
      <c r="E42" s="86"/>
      <c r="F42" s="92"/>
      <c r="G42" s="94"/>
      <c r="H42" s="88"/>
    </row>
    <row r="43" spans="1:8" s="87" customFormat="1" ht="26.25">
      <c r="A43" s="177" t="s">
        <v>64</v>
      </c>
      <c r="B43" s="178">
        <v>41599999</v>
      </c>
      <c r="C43" s="176"/>
      <c r="D43" s="176">
        <v>156930</v>
      </c>
      <c r="E43" s="86"/>
      <c r="F43" s="92"/>
    </row>
    <row r="44" spans="1:8" s="87" customFormat="1" ht="26.25">
      <c r="A44" s="177" t="s">
        <v>192</v>
      </c>
      <c r="B44" s="178">
        <v>42100001</v>
      </c>
      <c r="C44" s="176"/>
      <c r="D44" s="176">
        <v>565304.47</v>
      </c>
      <c r="E44" s="86"/>
      <c r="F44" s="92"/>
    </row>
    <row r="45" spans="1:8" s="87" customFormat="1" ht="26.25">
      <c r="A45" s="177" t="s">
        <v>69</v>
      </c>
      <c r="B45" s="178">
        <v>42100002</v>
      </c>
      <c r="C45" s="176"/>
      <c r="D45" s="176">
        <v>9968288.5600000005</v>
      </c>
      <c r="E45" s="86"/>
      <c r="F45" s="92"/>
    </row>
    <row r="46" spans="1:8" s="87" customFormat="1" ht="26.25">
      <c r="A46" s="177" t="s">
        <v>70</v>
      </c>
      <c r="B46" s="178">
        <v>42100004</v>
      </c>
      <c r="C46" s="176"/>
      <c r="D46" s="176">
        <v>3458114.77</v>
      </c>
      <c r="E46" s="86"/>
      <c r="F46" s="92"/>
    </row>
    <row r="47" spans="1:8" s="87" customFormat="1" ht="26.25">
      <c r="A47" s="177" t="s">
        <v>71</v>
      </c>
      <c r="B47" s="178">
        <v>42100005</v>
      </c>
      <c r="C47" s="176"/>
      <c r="D47" s="176">
        <v>120031.87</v>
      </c>
      <c r="E47" s="86"/>
      <c r="F47" s="92"/>
    </row>
    <row r="48" spans="1:8" s="87" customFormat="1" ht="26.25">
      <c r="A48" s="177" t="s">
        <v>72</v>
      </c>
      <c r="B48" s="178">
        <v>42100006</v>
      </c>
      <c r="C48" s="176"/>
      <c r="D48" s="176">
        <v>0</v>
      </c>
      <c r="E48" s="86" t="s">
        <v>272</v>
      </c>
      <c r="F48" s="92"/>
    </row>
    <row r="49" spans="1:6" s="87" customFormat="1" ht="26.25">
      <c r="A49" s="177" t="s">
        <v>73</v>
      </c>
      <c r="B49" s="178">
        <v>42100007</v>
      </c>
      <c r="C49" s="176"/>
      <c r="D49" s="176">
        <v>7484213.7999999998</v>
      </c>
      <c r="E49" s="86"/>
      <c r="F49" s="92"/>
    </row>
    <row r="50" spans="1:6" s="87" customFormat="1" ht="26.25">
      <c r="A50" s="177" t="s">
        <v>74</v>
      </c>
      <c r="B50" s="178">
        <v>42100011</v>
      </c>
      <c r="C50" s="176"/>
      <c r="D50" s="176">
        <v>1032.25</v>
      </c>
      <c r="E50" s="86"/>
      <c r="F50" s="92"/>
    </row>
    <row r="51" spans="1:6" s="87" customFormat="1" ht="26.25">
      <c r="A51" s="177" t="s">
        <v>75</v>
      </c>
      <c r="B51" s="178">
        <v>42100012</v>
      </c>
      <c r="C51" s="176"/>
      <c r="D51" s="176">
        <v>206931.15</v>
      </c>
      <c r="E51" s="86"/>
      <c r="F51" s="92"/>
    </row>
    <row r="52" spans="1:6" s="87" customFormat="1" ht="26.25">
      <c r="A52" s="177" t="s">
        <v>120</v>
      </c>
      <c r="B52" s="178">
        <v>42100013</v>
      </c>
      <c r="C52" s="176"/>
      <c r="D52" s="176">
        <v>469693.4</v>
      </c>
      <c r="E52" s="86"/>
      <c r="F52" s="92"/>
    </row>
    <row r="53" spans="1:6" s="87" customFormat="1" ht="26.25">
      <c r="A53" s="177" t="s">
        <v>76</v>
      </c>
      <c r="B53" s="178">
        <v>42100014</v>
      </c>
      <c r="C53" s="176"/>
      <c r="D53" s="176">
        <v>2022.35</v>
      </c>
      <c r="E53" s="86" t="s">
        <v>273</v>
      </c>
      <c r="F53" s="92"/>
    </row>
    <row r="54" spans="1:6" s="87" customFormat="1" ht="26.25">
      <c r="A54" s="177" t="s">
        <v>78</v>
      </c>
      <c r="B54" s="178">
        <v>42100017</v>
      </c>
      <c r="C54" s="176"/>
      <c r="D54" s="176">
        <v>15840</v>
      </c>
      <c r="E54" s="86"/>
      <c r="F54" s="92"/>
    </row>
    <row r="55" spans="1:6" s="87" customFormat="1" ht="26.25">
      <c r="A55" s="177" t="s">
        <v>77</v>
      </c>
      <c r="B55" s="178">
        <v>42100015</v>
      </c>
      <c r="C55" s="176"/>
      <c r="D55" s="176">
        <v>761971</v>
      </c>
      <c r="E55" s="86"/>
      <c r="F55" s="92"/>
    </row>
    <row r="56" spans="1:6" s="87" customFormat="1" ht="26.25">
      <c r="A56" s="177" t="s">
        <v>82</v>
      </c>
      <c r="B56" s="175"/>
      <c r="C56" s="176"/>
      <c r="D56" s="176"/>
      <c r="E56" s="86"/>
    </row>
    <row r="57" spans="1:6" s="87" customFormat="1" ht="26.25">
      <c r="A57" s="177" t="s">
        <v>83</v>
      </c>
      <c r="B57" s="175" t="s">
        <v>229</v>
      </c>
      <c r="C57" s="176"/>
      <c r="D57" s="176">
        <v>28026914</v>
      </c>
      <c r="E57" s="86"/>
    </row>
    <row r="58" spans="1:6" s="87" customFormat="1" ht="26.25">
      <c r="A58" s="177" t="s">
        <v>265</v>
      </c>
      <c r="B58" s="175"/>
      <c r="C58" s="176"/>
      <c r="D58" s="176">
        <v>28200</v>
      </c>
      <c r="E58" s="86"/>
    </row>
    <row r="59" spans="1:6" s="87" customFormat="1" ht="26.25">
      <c r="A59" s="179" t="s">
        <v>141</v>
      </c>
      <c r="B59" s="175" t="s">
        <v>230</v>
      </c>
      <c r="C59" s="176">
        <v>12850958</v>
      </c>
      <c r="D59" s="176"/>
      <c r="E59" s="86"/>
    </row>
    <row r="60" spans="1:6" s="87" customFormat="1" ht="26.25">
      <c r="A60" s="179" t="s">
        <v>163</v>
      </c>
      <c r="B60" s="175" t="s">
        <v>231</v>
      </c>
      <c r="C60" s="176">
        <v>2261520</v>
      </c>
      <c r="D60" s="176"/>
      <c r="E60" s="86"/>
    </row>
    <row r="61" spans="1:6" s="87" customFormat="1" ht="26.25">
      <c r="A61" s="179" t="s">
        <v>164</v>
      </c>
      <c r="B61" s="175" t="s">
        <v>232</v>
      </c>
      <c r="C61" s="176">
        <v>9456952.5500000007</v>
      </c>
      <c r="D61" s="176"/>
      <c r="E61" s="86"/>
    </row>
    <row r="62" spans="1:6" s="87" customFormat="1" ht="26.25">
      <c r="A62" s="179" t="s">
        <v>27</v>
      </c>
      <c r="B62" s="175" t="s">
        <v>233</v>
      </c>
      <c r="C62" s="176">
        <v>1313700</v>
      </c>
      <c r="D62" s="176"/>
      <c r="E62" s="86"/>
      <c r="F62" s="92"/>
    </row>
    <row r="63" spans="1:6" s="87" customFormat="1" ht="26.25">
      <c r="A63" s="179" t="s">
        <v>28</v>
      </c>
      <c r="B63" s="175" t="s">
        <v>234</v>
      </c>
      <c r="C63" s="176">
        <v>3251422.87</v>
      </c>
      <c r="D63" s="176"/>
      <c r="E63" s="86" t="s">
        <v>177</v>
      </c>
      <c r="F63" s="92"/>
    </row>
    <row r="64" spans="1:6" s="87" customFormat="1" ht="26.25">
      <c r="A64" s="179" t="s">
        <v>29</v>
      </c>
      <c r="B64" s="175" t="s">
        <v>235</v>
      </c>
      <c r="C64" s="176">
        <v>2463356.42</v>
      </c>
      <c r="D64" s="176"/>
      <c r="E64" s="86"/>
      <c r="F64" s="92"/>
    </row>
    <row r="65" spans="1:11" s="87" customFormat="1" ht="26.25">
      <c r="A65" s="179" t="s">
        <v>30</v>
      </c>
      <c r="B65" s="175" t="s">
        <v>236</v>
      </c>
      <c r="C65" s="176">
        <v>239465.23</v>
      </c>
      <c r="D65" s="180"/>
      <c r="E65" s="86"/>
      <c r="F65" s="92"/>
    </row>
    <row r="66" spans="1:11" s="87" customFormat="1" ht="26.25">
      <c r="A66" s="179" t="s">
        <v>31</v>
      </c>
      <c r="B66" s="175" t="s">
        <v>237</v>
      </c>
      <c r="C66" s="176">
        <v>385397.73</v>
      </c>
      <c r="D66" s="176"/>
      <c r="E66" s="86"/>
      <c r="F66" s="92"/>
    </row>
    <row r="67" spans="1:11" s="87" customFormat="1" ht="26.25">
      <c r="A67" s="179" t="s">
        <v>32</v>
      </c>
      <c r="B67" s="175" t="s">
        <v>238</v>
      </c>
      <c r="C67" s="176">
        <v>10013848</v>
      </c>
      <c r="D67" s="180"/>
      <c r="E67" s="86"/>
      <c r="F67" s="92"/>
    </row>
    <row r="68" spans="1:11" s="87" customFormat="1" ht="26.25">
      <c r="A68" s="179" t="s">
        <v>33</v>
      </c>
      <c r="B68" s="175"/>
      <c r="C68" s="176">
        <v>25000</v>
      </c>
      <c r="D68" s="180"/>
      <c r="E68" s="86"/>
      <c r="F68" s="92"/>
    </row>
    <row r="69" spans="1:11" s="87" customFormat="1" ht="27" thickBot="1">
      <c r="A69" s="179" t="s">
        <v>34</v>
      </c>
      <c r="B69" s="175" t="s">
        <v>257</v>
      </c>
      <c r="C69" s="176">
        <v>3041500</v>
      </c>
      <c r="D69" s="181"/>
      <c r="E69" s="86"/>
      <c r="F69" s="92"/>
    </row>
    <row r="70" spans="1:11" s="87" customFormat="1" ht="27.75" thickBot="1">
      <c r="A70" s="182"/>
      <c r="B70" s="183"/>
      <c r="C70" s="184">
        <f>SUM(C7:C69)</f>
        <v>85599213.210000023</v>
      </c>
      <c r="D70" s="184">
        <f>SUM(D7:D69)</f>
        <v>85599213.209999993</v>
      </c>
      <c r="E70" s="95"/>
      <c r="F70" s="96"/>
      <c r="G70" s="97">
        <f>C70-D70</f>
        <v>0</v>
      </c>
      <c r="H70" s="98" t="s">
        <v>142</v>
      </c>
    </row>
    <row r="71" spans="1:11" s="87" customFormat="1" ht="28.5" thickTop="1">
      <c r="A71" s="185"/>
      <c r="B71" s="185"/>
      <c r="C71" s="186"/>
      <c r="D71" s="186"/>
      <c r="E71" s="86"/>
      <c r="K71" s="96"/>
    </row>
    <row r="72" spans="1:11" s="96" customFormat="1" ht="26.25">
      <c r="A72" s="95"/>
      <c r="B72" s="95"/>
      <c r="C72" s="99"/>
      <c r="D72" s="99"/>
      <c r="E72" s="86"/>
      <c r="F72" s="100"/>
      <c r="G72" s="100"/>
      <c r="H72" s="100"/>
      <c r="I72" s="87"/>
      <c r="J72" s="87"/>
      <c r="K72" s="87"/>
    </row>
    <row r="73" spans="1:11" s="96" customFormat="1" ht="26.25">
      <c r="A73" s="95"/>
      <c r="B73" s="95"/>
      <c r="C73" s="99"/>
      <c r="D73" s="99"/>
      <c r="E73" s="86"/>
      <c r="F73" s="100"/>
      <c r="G73" s="100"/>
      <c r="H73" s="100"/>
      <c r="I73" s="87"/>
      <c r="J73" s="87"/>
      <c r="K73" s="87"/>
    </row>
    <row r="74" spans="1:11" s="96" customFormat="1" ht="26.25">
      <c r="A74" s="95"/>
      <c r="B74" s="95"/>
      <c r="C74" s="99"/>
      <c r="D74" s="99"/>
      <c r="E74" s="86"/>
      <c r="F74" s="100"/>
      <c r="G74" s="100"/>
      <c r="H74" s="100"/>
      <c r="I74" s="87"/>
      <c r="J74" s="87"/>
      <c r="K74" s="87"/>
    </row>
    <row r="75" spans="1:11" s="87" customFormat="1" ht="26.25">
      <c r="A75" s="145" t="s">
        <v>173</v>
      </c>
      <c r="B75" s="145" t="s">
        <v>174</v>
      </c>
      <c r="C75" s="145"/>
      <c r="D75" s="149"/>
      <c r="E75" s="86"/>
      <c r="F75" s="100"/>
      <c r="G75" s="100"/>
      <c r="H75" s="100"/>
      <c r="I75" s="100"/>
      <c r="J75" s="100"/>
    </row>
    <row r="76" spans="1:11" s="87" customFormat="1" ht="23.25">
      <c r="A76" s="145" t="s">
        <v>159</v>
      </c>
      <c r="B76" s="145" t="s">
        <v>169</v>
      </c>
      <c r="C76" s="145"/>
      <c r="D76" s="149"/>
      <c r="E76" s="100"/>
      <c r="F76" s="100"/>
      <c r="G76" s="100"/>
      <c r="H76" s="100"/>
      <c r="I76" s="100"/>
      <c r="J76" s="100"/>
      <c r="K76" s="100"/>
    </row>
    <row r="77" spans="1:11" s="100" customFormat="1" ht="23.25">
      <c r="A77" s="145" t="s">
        <v>160</v>
      </c>
      <c r="B77" s="145" t="s">
        <v>170</v>
      </c>
      <c r="C77" s="145"/>
      <c r="D77" s="150"/>
      <c r="F77" s="102"/>
      <c r="G77" s="102"/>
      <c r="H77" s="102"/>
    </row>
    <row r="78" spans="1:11" s="100" customFormat="1" ht="23.25">
      <c r="A78" s="145"/>
      <c r="B78" s="145"/>
      <c r="C78" s="145"/>
      <c r="D78" s="149"/>
      <c r="E78" s="102"/>
      <c r="F78" s="102"/>
      <c r="G78" s="102"/>
      <c r="H78" s="102"/>
      <c r="I78" s="102"/>
      <c r="J78" s="102"/>
    </row>
    <row r="79" spans="1:11" s="100" customFormat="1" ht="23.25">
      <c r="A79" s="145"/>
      <c r="B79" s="145"/>
      <c r="C79" s="145"/>
      <c r="D79" s="150"/>
      <c r="E79" s="102"/>
      <c r="F79" s="102"/>
      <c r="G79" s="102"/>
      <c r="H79" s="102"/>
      <c r="I79" s="102"/>
      <c r="J79" s="102"/>
      <c r="K79" s="102"/>
    </row>
    <row r="80" spans="1:11" s="102" customFormat="1" ht="24" customHeight="1">
      <c r="A80" s="145"/>
      <c r="B80" s="145" t="s">
        <v>175</v>
      </c>
      <c r="C80" s="145"/>
      <c r="D80" s="150"/>
      <c r="H80" s="105"/>
    </row>
    <row r="81" spans="1:11" s="102" customFormat="1" ht="24" customHeight="1">
      <c r="A81" s="145"/>
      <c r="B81" s="145" t="s">
        <v>171</v>
      </c>
      <c r="C81" s="145"/>
      <c r="D81" s="150"/>
    </row>
    <row r="82" spans="1:11" s="102" customFormat="1" ht="24" customHeight="1">
      <c r="A82" s="145"/>
      <c r="B82" s="145" t="s">
        <v>172</v>
      </c>
      <c r="C82" s="145"/>
      <c r="D82" s="150"/>
    </row>
    <row r="83" spans="1:11" s="102" customFormat="1" ht="18">
      <c r="C83" s="103"/>
      <c r="D83" s="103"/>
    </row>
    <row r="84" spans="1:11" s="102" customFormat="1" ht="18">
      <c r="C84" s="103"/>
      <c r="D84" s="103"/>
    </row>
    <row r="85" spans="1:11" s="102" customFormat="1" ht="18">
      <c r="C85" s="103"/>
      <c r="D85" s="103"/>
    </row>
    <row r="86" spans="1:11" s="102" customFormat="1" ht="21">
      <c r="C86" s="103"/>
      <c r="D86" s="103"/>
      <c r="E86" s="106"/>
      <c r="F86" s="106"/>
      <c r="G86" s="106"/>
      <c r="H86" s="106"/>
    </row>
    <row r="87" spans="1:11" s="102" customFormat="1" ht="23.25">
      <c r="B87" s="107"/>
      <c r="C87" s="103"/>
      <c r="D87" s="103"/>
      <c r="E87" s="106"/>
      <c r="F87" s="106"/>
      <c r="G87" s="106"/>
      <c r="H87" s="106"/>
      <c r="I87" s="106"/>
      <c r="J87" s="106"/>
    </row>
    <row r="88" spans="1:11" s="102" customFormat="1" ht="23.25">
      <c r="A88" s="106"/>
      <c r="B88" s="108"/>
      <c r="C88" s="109"/>
      <c r="D88" s="109"/>
      <c r="E88" s="106"/>
      <c r="F88" s="106"/>
      <c r="G88" s="106"/>
      <c r="H88" s="106"/>
      <c r="I88" s="106"/>
      <c r="J88" s="106"/>
      <c r="K88" s="106"/>
    </row>
    <row r="89" spans="1:11" s="102" customFormat="1" ht="23.25">
      <c r="A89" s="100"/>
      <c r="B89" s="100"/>
      <c r="C89" s="104"/>
      <c r="D89" s="104"/>
      <c r="E89" s="100"/>
      <c r="F89" s="100"/>
      <c r="G89" s="100"/>
      <c r="H89" s="100"/>
      <c r="I89" s="100"/>
      <c r="J89" s="100"/>
      <c r="K89" s="100"/>
    </row>
    <row r="90" spans="1:11" s="100" customFormat="1" ht="23.25">
      <c r="C90" s="104"/>
      <c r="D90" s="104"/>
      <c r="E90" s="102"/>
      <c r="F90" s="102"/>
      <c r="G90" s="102"/>
      <c r="H90" s="102"/>
    </row>
    <row r="91" spans="1:11" s="100" customFormat="1" ht="23.25">
      <c r="C91" s="104"/>
      <c r="D91" s="104"/>
      <c r="E91" s="102"/>
      <c r="F91" s="102"/>
      <c r="G91" s="102"/>
      <c r="H91" s="102"/>
      <c r="I91" s="102"/>
      <c r="J91" s="102"/>
    </row>
    <row r="92" spans="1:11" s="100" customFormat="1" ht="23.25">
      <c r="A92" s="102"/>
      <c r="B92" s="102"/>
      <c r="C92" s="103"/>
      <c r="D92" s="103"/>
      <c r="E92" s="102"/>
      <c r="F92" s="102"/>
      <c r="G92" s="102"/>
      <c r="H92" s="102"/>
      <c r="I92" s="102"/>
      <c r="J92" s="102"/>
      <c r="K92" s="102"/>
    </row>
    <row r="93" spans="1:11" s="102" customFormat="1" ht="18">
      <c r="C93" s="103"/>
      <c r="D93" s="103"/>
    </row>
    <row r="94" spans="1:11" s="102" customFormat="1" ht="18">
      <c r="C94" s="103"/>
      <c r="D94" s="103"/>
    </row>
    <row r="95" spans="1:11" s="102" customFormat="1" ht="18">
      <c r="C95" s="103"/>
      <c r="D95" s="103"/>
    </row>
    <row r="96" spans="1:11" s="102" customFormat="1" ht="18">
      <c r="C96" s="103"/>
      <c r="D96" s="103"/>
    </row>
    <row r="97" spans="1:11" s="102" customFormat="1" ht="18">
      <c r="C97" s="103"/>
      <c r="D97" s="103"/>
    </row>
    <row r="98" spans="1:11" s="102" customFormat="1" ht="18">
      <c r="C98" s="103"/>
      <c r="D98" s="103"/>
    </row>
    <row r="99" spans="1:11" s="102" customFormat="1" ht="26.25">
      <c r="A99" s="95"/>
      <c r="B99" s="95"/>
      <c r="C99" s="99"/>
      <c r="D99" s="99"/>
      <c r="E99" s="86"/>
      <c r="F99" s="110"/>
      <c r="G99" s="110"/>
      <c r="H99" s="110"/>
    </row>
    <row r="100" spans="1:11" s="102" customFormat="1" ht="26.25">
      <c r="A100" s="86"/>
      <c r="B100" s="86"/>
      <c r="C100" s="101"/>
      <c r="D100" s="101"/>
      <c r="E100" s="86"/>
      <c r="F100" s="110"/>
      <c r="G100" s="110"/>
      <c r="H100" s="110"/>
      <c r="I100" s="110"/>
      <c r="J100" s="110"/>
    </row>
    <row r="101" spans="1:11" s="102" customFormat="1" ht="26.25">
      <c r="A101" s="86"/>
      <c r="B101" s="86"/>
      <c r="C101" s="101"/>
      <c r="D101" s="101"/>
      <c r="E101" s="100"/>
      <c r="F101" s="110"/>
      <c r="G101" s="110"/>
      <c r="H101" s="110"/>
      <c r="I101" s="110"/>
      <c r="J101" s="110"/>
      <c r="K101" s="110"/>
    </row>
    <row r="102" spans="1:11" ht="23.25">
      <c r="A102" s="100"/>
      <c r="B102" s="100"/>
      <c r="C102" s="104"/>
      <c r="D102" s="104"/>
      <c r="E102" s="100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1</vt:i4>
      </vt:variant>
    </vt:vector>
  </HeadingPairs>
  <TitlesOfParts>
    <vt:vector size="12" baseType="lpstr">
      <vt:lpstr>รายงานรับ-จ่าย</vt:lpstr>
      <vt:lpstr>หมายเหตุรายรับ</vt:lpstr>
      <vt:lpstr>รายจ่ายค้างจ่าย1</vt:lpstr>
      <vt:lpstr>รายจ่ายค้างจ่าย2</vt:lpstr>
      <vt:lpstr>รายจ่ายค้างจ่าย33</vt:lpstr>
      <vt:lpstr>ราจ่ายค้างจ่าย44</vt:lpstr>
      <vt:lpstr>รายจ่ายค้างจ่าย55</vt:lpstr>
      <vt:lpstr>หมายเหตุเงินรับฝาก</vt:lpstr>
      <vt:lpstr>กระทบยอดเงินฝาก</vt:lpstr>
      <vt:lpstr>งบทดลอง</vt:lpstr>
      <vt:lpstr>Sheet1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2020-05-13T02:37:25Z</cp:lastPrinted>
  <dcterms:modified xsi:type="dcterms:W3CDTF">2020-05-13T02:37:53Z</dcterms:modified>
</cp:coreProperties>
</file>